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4635" yWindow="375" windowWidth="15360" windowHeight="7350" tabRatio="682" activeTab="1"/>
  </bookViews>
  <sheets>
    <sheet name="ΤΙΜΟΚΑΤΑΛΟΓΟΣ ΛΙΑΝΙΚΗΣ" sheetId="6" r:id="rId1"/>
    <sheet name="ΝΕΑ ΕΠΕΞΗΓΗΣΗ ΣΥΜΒΟΛΩΝ ΤΙΜΟΚΑΤ" sheetId="15" r:id="rId2"/>
  </sheets>
  <definedNames>
    <definedName name="_xlnm.Print_Area" localSheetId="1">'ΝΕΑ ΕΠΕΞΗΓΗΣΗ ΣΥΜΒΟΛΩΝ ΤΙΜΟΚΑΤ'!$A$1:$D$74</definedName>
    <definedName name="_xlnm.Print_Area" localSheetId="0">'ΤΙΜΟΚΑΤΑΛΟΓΟΣ ΛΙΑΝΙΚΗΣ'!$A$1:$AI$70</definedName>
    <definedName name="_xlnm.Print_Titles" localSheetId="0">'ΤΙΜΟΚΑΤΑΛΟΓΟΣ ΛΙΑΝΙΚΗΣ'!$1:$3</definedName>
  </definedNames>
  <calcPr calcId="145621" calcMode="manual"/>
</workbook>
</file>

<file path=xl/calcChain.xml><?xml version="1.0" encoding="utf-8"?>
<calcChain xmlns="http://schemas.openxmlformats.org/spreadsheetml/2006/main">
  <c r="AH65" i="6" l="1"/>
  <c r="AH64" i="6"/>
  <c r="AH63" i="6"/>
  <c r="AH62" i="6"/>
  <c r="AH61" i="6"/>
  <c r="AH60" i="6"/>
  <c r="AH59" i="6"/>
  <c r="AH58" i="6"/>
  <c r="AH57" i="6"/>
  <c r="AH56" i="6"/>
  <c r="AH55" i="6"/>
  <c r="AH54" i="6"/>
  <c r="AH52" i="6"/>
  <c r="AH51" i="6"/>
  <c r="AH49" i="6"/>
  <c r="AH48" i="6"/>
  <c r="AH47" i="6"/>
  <c r="AH46" i="6"/>
  <c r="AH45" i="6"/>
  <c r="AH44" i="6"/>
  <c r="AH43" i="6"/>
  <c r="AH42" i="6"/>
  <c r="AH41" i="6"/>
  <c r="AH38" i="6"/>
  <c r="AH37" i="6"/>
  <c r="AH36" i="6"/>
  <c r="AH35" i="6"/>
  <c r="AH34" i="6"/>
  <c r="AH31" i="6"/>
  <c r="AH30" i="6"/>
  <c r="AH29" i="6"/>
  <c r="AH28" i="6"/>
  <c r="AH27" i="6"/>
  <c r="AH26" i="6"/>
  <c r="AH25" i="6"/>
  <c r="AH24" i="6"/>
  <c r="AH23" i="6"/>
  <c r="AH22" i="6"/>
  <c r="AH21" i="6"/>
  <c r="AH20" i="6"/>
  <c r="AH19" i="6"/>
  <c r="AH16" i="6"/>
  <c r="AH15" i="6"/>
  <c r="AH14" i="6"/>
  <c r="AH13" i="6"/>
  <c r="AH12" i="6"/>
  <c r="AH11" i="6"/>
  <c r="AH10" i="6"/>
  <c r="AH9" i="6"/>
  <c r="AH8" i="6"/>
  <c r="AH7" i="6"/>
  <c r="AH6" i="6"/>
  <c r="AG65" i="6"/>
  <c r="AG64" i="6"/>
  <c r="AG63" i="6"/>
  <c r="AG62" i="6"/>
  <c r="AG61" i="6"/>
  <c r="AG60" i="6"/>
  <c r="AG59" i="6"/>
  <c r="AG58" i="6"/>
  <c r="AG57" i="6"/>
  <c r="AG56" i="6"/>
  <c r="AG55" i="6"/>
  <c r="AG54" i="6"/>
  <c r="AG52" i="6"/>
  <c r="AG51" i="6"/>
  <c r="AG49" i="6"/>
  <c r="AG48" i="6"/>
  <c r="AG47" i="6"/>
  <c r="AG46" i="6"/>
  <c r="AG45" i="6"/>
  <c r="AG44" i="6"/>
  <c r="AG43" i="6"/>
  <c r="AG42" i="6"/>
  <c r="AG41" i="6"/>
  <c r="AG38" i="6"/>
  <c r="AG37" i="6"/>
  <c r="AG36" i="6"/>
  <c r="AG35" i="6"/>
  <c r="AG34" i="6"/>
  <c r="AG31" i="6"/>
  <c r="AG30" i="6"/>
  <c r="AG29" i="6"/>
  <c r="AG28" i="6"/>
  <c r="AG27" i="6"/>
  <c r="AG26" i="6"/>
  <c r="AG25" i="6"/>
  <c r="AG24" i="6"/>
  <c r="AG23" i="6"/>
  <c r="AG22" i="6"/>
  <c r="AG21" i="6"/>
  <c r="AG20" i="6"/>
  <c r="AG19" i="6"/>
  <c r="AG16" i="6"/>
  <c r="AG15" i="6"/>
  <c r="AG14" i="6"/>
  <c r="AG13" i="6"/>
  <c r="AG12" i="6"/>
  <c r="AG11" i="6"/>
  <c r="AG10" i="6"/>
  <c r="AG9" i="6"/>
  <c r="AG8" i="6"/>
  <c r="AG7" i="6"/>
  <c r="AG6" i="6"/>
  <c r="AE65" i="6" l="1"/>
  <c r="AI65" i="6" s="1"/>
  <c r="AE64" i="6"/>
  <c r="AI64" i="6" s="1"/>
  <c r="AE63" i="6"/>
  <c r="AI63" i="6" s="1"/>
  <c r="AE62" i="6"/>
  <c r="AI62" i="6" s="1"/>
  <c r="AE61" i="6"/>
  <c r="AI61" i="6" s="1"/>
  <c r="AE60" i="6"/>
  <c r="AI60" i="6" s="1"/>
  <c r="AE59" i="6"/>
  <c r="AI59" i="6" s="1"/>
  <c r="AE58" i="6"/>
  <c r="AI58" i="6" s="1"/>
  <c r="AE57" i="6"/>
  <c r="AI57" i="6" s="1"/>
  <c r="AE56" i="6"/>
  <c r="AI56" i="6" s="1"/>
  <c r="AE55" i="6"/>
  <c r="AI55" i="6" s="1"/>
  <c r="AE54" i="6"/>
  <c r="AI54" i="6" s="1"/>
  <c r="AE52" i="6"/>
  <c r="AI52" i="6" s="1"/>
  <c r="AE51" i="6"/>
  <c r="AI51" i="6" s="1"/>
  <c r="AE49" i="6"/>
  <c r="AI49" i="6" s="1"/>
  <c r="AE48" i="6"/>
  <c r="AI48" i="6" s="1"/>
  <c r="AE47" i="6"/>
  <c r="AI47" i="6" s="1"/>
  <c r="AE46" i="6"/>
  <c r="AI46" i="6" s="1"/>
  <c r="AE45" i="6"/>
  <c r="AI45" i="6" s="1"/>
  <c r="AE44" i="6"/>
  <c r="AI44" i="6" s="1"/>
  <c r="AE43" i="6"/>
  <c r="AI43" i="6" s="1"/>
  <c r="AE42" i="6"/>
  <c r="AI42" i="6" s="1"/>
  <c r="AE41" i="6"/>
  <c r="AI41" i="6" s="1"/>
  <c r="AE38" i="6"/>
  <c r="AI38" i="6" s="1"/>
  <c r="AE37" i="6"/>
  <c r="AI37" i="6" s="1"/>
  <c r="AE36" i="6"/>
  <c r="AI36" i="6" s="1"/>
  <c r="AE35" i="6"/>
  <c r="AI35" i="6" s="1"/>
  <c r="AE34" i="6"/>
  <c r="AI34" i="6" s="1"/>
  <c r="AE24" i="6"/>
  <c r="AI24" i="6" s="1"/>
  <c r="AE31" i="6"/>
  <c r="AI31" i="6" s="1"/>
  <c r="AE30" i="6"/>
  <c r="AI30" i="6" s="1"/>
  <c r="AE29" i="6"/>
  <c r="AI29" i="6" s="1"/>
  <c r="AE28" i="6"/>
  <c r="AI28" i="6" s="1"/>
  <c r="AE27" i="6"/>
  <c r="AI27" i="6" s="1"/>
  <c r="AE26" i="6"/>
  <c r="AI26" i="6" s="1"/>
  <c r="AE25" i="6"/>
  <c r="AI25" i="6" s="1"/>
  <c r="AE23" i="6"/>
  <c r="AI23" i="6" s="1"/>
  <c r="AE22" i="6"/>
  <c r="AI22" i="6" s="1"/>
  <c r="AE21" i="6"/>
  <c r="AI21" i="6" s="1"/>
  <c r="AE20" i="6"/>
  <c r="AI20" i="6" s="1"/>
  <c r="AE19" i="6"/>
  <c r="AI19" i="6" s="1"/>
  <c r="AE12" i="6"/>
  <c r="AI12" i="6" s="1"/>
  <c r="AE13" i="6"/>
  <c r="AI13" i="6" s="1"/>
  <c r="AE14" i="6"/>
  <c r="AI14" i="6" s="1"/>
  <c r="AE15" i="6"/>
  <c r="AI15" i="6" s="1"/>
  <c r="AE16" i="6"/>
  <c r="AI16" i="6" s="1"/>
  <c r="AE11" i="6"/>
  <c r="AI11" i="6" s="1"/>
  <c r="AE10" i="6"/>
  <c r="AI10" i="6" s="1"/>
  <c r="AE9" i="6"/>
  <c r="AI9" i="6" s="1"/>
  <c r="AE8" i="6"/>
  <c r="AI8" i="6" s="1"/>
  <c r="AE7" i="6"/>
  <c r="AI7" i="6" s="1"/>
  <c r="AE6" i="6"/>
  <c r="AI6" i="6" s="1"/>
  <c r="AO29" i="6" l="1"/>
  <c r="AP29" i="6" s="1"/>
  <c r="AM29" i="6"/>
  <c r="AL29" i="6"/>
  <c r="AO27" i="6" l="1"/>
  <c r="AP27" i="6" s="1"/>
  <c r="AM27" i="6"/>
  <c r="AL27" i="6"/>
  <c r="AL25" i="6"/>
  <c r="AM25" i="6"/>
  <c r="AO25" i="6"/>
  <c r="AP25" i="6" s="1"/>
  <c r="AL26" i="6"/>
  <c r="AM26" i="6"/>
  <c r="AO26" i="6"/>
  <c r="AP26" i="6" s="1"/>
  <c r="AL19" i="6"/>
  <c r="AM19" i="6"/>
  <c r="AO19" i="6"/>
  <c r="AP19" i="6" s="1"/>
  <c r="AL28" i="6"/>
  <c r="AM28" i="6"/>
  <c r="AO28" i="6"/>
  <c r="AP28" i="6" s="1"/>
  <c r="AQ28" i="6" s="1"/>
  <c r="AL20" i="6"/>
  <c r="AM20" i="6"/>
  <c r="AO20" i="6"/>
  <c r="AP20" i="6" s="1"/>
  <c r="AQ20" i="6" s="1"/>
  <c r="AL21" i="6"/>
  <c r="AM21" i="6"/>
  <c r="AO21" i="6"/>
  <c r="AP21" i="6" s="1"/>
  <c r="AQ21" i="6" s="1"/>
  <c r="AL30" i="6"/>
  <c r="AM30" i="6"/>
  <c r="AO30" i="6"/>
  <c r="AP30" i="6" s="1"/>
  <c r="AQ30" i="6" s="1"/>
  <c r="AL22" i="6"/>
  <c r="AM22" i="6"/>
  <c r="AO22" i="6"/>
  <c r="AP22" i="6" s="1"/>
  <c r="AQ22" i="6" s="1"/>
  <c r="AL31" i="6"/>
  <c r="AM31" i="6"/>
  <c r="AO31" i="6"/>
  <c r="AP31" i="6" s="1"/>
  <c r="AQ31" i="6" s="1"/>
  <c r="AO23" i="6"/>
  <c r="AP23" i="6" s="1"/>
  <c r="AM23" i="6"/>
  <c r="AL23" i="6"/>
</calcChain>
</file>

<file path=xl/sharedStrings.xml><?xml version="1.0" encoding="utf-8"?>
<sst xmlns="http://schemas.openxmlformats.org/spreadsheetml/2006/main" count="1197" uniqueCount="273">
  <si>
    <t>ΜΟΝΤΕΛΟ</t>
  </si>
  <si>
    <t>ΕΜΠΟΡΙΚΟΣ ΚΩΔΙΚΟΣ</t>
  </si>
  <si>
    <t>AC</t>
  </si>
  <si>
    <t>RCD</t>
  </si>
  <si>
    <t>P/S</t>
  </si>
  <si>
    <t>T/S</t>
  </si>
  <si>
    <t>FFL</t>
  </si>
  <si>
    <t>4PW</t>
  </si>
  <si>
    <t>2PW</t>
  </si>
  <si>
    <t>CDL</t>
  </si>
  <si>
    <t>CLIMA</t>
  </si>
  <si>
    <t>ESP</t>
  </si>
  <si>
    <t>KES</t>
  </si>
  <si>
    <t>LPS</t>
  </si>
  <si>
    <t>S/R</t>
  </si>
  <si>
    <t>T/C</t>
  </si>
  <si>
    <t>6AB</t>
  </si>
  <si>
    <t>TCS</t>
  </si>
  <si>
    <t>ΕΠΕΞΗΓΗΣΗ ΕΞΟΠΛΙΣΜΟΥ</t>
  </si>
  <si>
    <t>ABS</t>
  </si>
  <si>
    <t>ΑΕΡΟΣΑΚΟΣ ΟΔΗΓΟΥ</t>
  </si>
  <si>
    <t xml:space="preserve">6 Α/Β  </t>
  </si>
  <si>
    <t xml:space="preserve">A/C </t>
  </si>
  <si>
    <t>AIR CONDITION</t>
  </si>
  <si>
    <t>ΕΜΠΡΟΣ ΦΩΤΑ ΟΜΙΧΛΗΣ</t>
  </si>
  <si>
    <t>ΗΛΕΚΤΡΙΚΑ ΠΑΡΑΘΥΡΑ</t>
  </si>
  <si>
    <t>ΗΛΕΚΤΡΟΝΙΚΟ ΣΥΣΤΗΜΑ ΕΛΕΓΧΟΥ ΔΥΝΑΜΙΚΗΣ ΣΥΜΠΕΡΙΦΟΡΑΣ</t>
  </si>
  <si>
    <t>TRIP COMPUTER ΥΠΟΛΟΓΙΣΤΗΣ ΤΑΞΙΔΙΟΥ</t>
  </si>
  <si>
    <t>ΣΥΣΤΗΜΑ ΕΛΕΓΧΟΥ ΠΡΟΣΦΥΣΗΣ</t>
  </si>
  <si>
    <t>ΖΑΝΤΕΣ ΑΛΟΥΜΙΝΙΟΥ</t>
  </si>
  <si>
    <t xml:space="preserve">T/S </t>
  </si>
  <si>
    <t>ΗΛΕΚΤΡΙΚΗ ΗΛΙΟΡΟΦΗ</t>
  </si>
  <si>
    <t>ΡΑΓΕΣ ΟΡΟΦΗΣ</t>
  </si>
  <si>
    <t xml:space="preserve">4 A/B </t>
  </si>
  <si>
    <t>A/B</t>
  </si>
  <si>
    <t>4P/W</t>
  </si>
  <si>
    <t>2P/W</t>
  </si>
  <si>
    <t>EMC</t>
  </si>
  <si>
    <t xml:space="preserve">ΕΞΟΠΛΙΣΜΟΣ </t>
  </si>
  <si>
    <t>TSC/S</t>
  </si>
  <si>
    <t>AHR</t>
  </si>
  <si>
    <t xml:space="preserve">ΑΙΣΘΗΤΗΡΑΣ ΒΡΟΧΗΣ </t>
  </si>
  <si>
    <t>ΕΝΕΡΓΑ ΠΡΟΣΚΕΦΑΛΑ</t>
  </si>
  <si>
    <t>PSHD</t>
  </si>
  <si>
    <t>ΑΕΡΟΣΑΚΟΙ ΟΔΗΓΟΥ - ΣΥΝΟΔΗΓΟΥ &amp; 2 ΠΛΕΥΡΙΚΟΙ &amp; 2 ΤΥΠΟΥ ΚΟΥΡΤΙΝΑΣ</t>
  </si>
  <si>
    <t>PCC-AC</t>
  </si>
  <si>
    <t>LPS+GT</t>
  </si>
  <si>
    <t>ST</t>
  </si>
  <si>
    <t>USB</t>
  </si>
  <si>
    <t>PR</t>
  </si>
  <si>
    <t>SLS</t>
  </si>
  <si>
    <t>AW</t>
  </si>
  <si>
    <t>RR</t>
  </si>
  <si>
    <t>CC</t>
  </si>
  <si>
    <t>AW 16"</t>
  </si>
  <si>
    <t>AW 17"</t>
  </si>
  <si>
    <t>Eπιβάρυνση μεταλλικού &amp; mica χρώματος ανά μοντέλο</t>
  </si>
  <si>
    <t>BT</t>
  </si>
  <si>
    <t>RCD-MP3</t>
  </si>
  <si>
    <t>ALC</t>
  </si>
  <si>
    <t>BFK</t>
  </si>
  <si>
    <t>ISG</t>
  </si>
  <si>
    <t>USB/IPOD</t>
  </si>
  <si>
    <t>LPS &amp; GT</t>
  </si>
  <si>
    <t>HAC</t>
  </si>
  <si>
    <t>MIR/F</t>
  </si>
  <si>
    <t>NAVI</t>
  </si>
  <si>
    <t>Οι ενδεικτικές τιμές λιανικών πωλήσεων δεν περιλαμβάνουν Παράβολο Ταξινόμησης και Τέλη Κυκλοφορίας έτους.</t>
  </si>
  <si>
    <t>ARM</t>
  </si>
  <si>
    <t>Eπιβάρυνση PDI (συμπεριλαμβάνεται Φ.Π.Α. 23%)</t>
  </si>
  <si>
    <t>LED</t>
  </si>
  <si>
    <t>R-CAM</t>
  </si>
  <si>
    <t>ΣΠΟΡ ΚΑΘΙΣΜΑΤΑ ΜΕ ΤΑΠΕΤΣΑΡΙΑ ΔΕΡΜΑΤΟΣ &amp; ΥΦΑΣΜΑΤΟΣ</t>
  </si>
  <si>
    <t>START</t>
  </si>
  <si>
    <t>Spare Tire (ST) στις εκδόσεις μοντέλων που δεν είναι standard</t>
  </si>
  <si>
    <t>New Picanto € 105</t>
  </si>
  <si>
    <t>New Rio € 125</t>
  </si>
  <si>
    <t>Cee'd € 125</t>
  </si>
  <si>
    <t>Sportage € 150</t>
  </si>
  <si>
    <t>Κόστος επιπλέον εξοπλισμού new Cee'd MY2013</t>
  </si>
  <si>
    <t>FLEX</t>
  </si>
  <si>
    <t>New Cee'd 2013 500€ (Απλό χρώμα χωρίς χρέωση το Λευκό WD).</t>
  </si>
  <si>
    <t>HILL ASSIST CONTROL (ΥΠΟΒΟΗΘΗΣΗ ΕΚΚΙΝΗΣΗΣ ΣΕ ΚΕΚΛΙΜΕΝΟ ΟΔΟΣΤΡΩΜΑ)</t>
  </si>
  <si>
    <t>ΑΕΡΟΣΑΚΟΣ ΟΔΗΓΟΥ / ΣΥΝΟΔΗΓΟΥ &amp; 2 ΠΛEYΡΙΚΟΙ</t>
  </si>
  <si>
    <t>ΔΕΡΜΑΤΙΝΟ ΤΙΜΟΝΙ</t>
  </si>
  <si>
    <t xml:space="preserve">7 Α/Β  </t>
  </si>
  <si>
    <t>ΔΕΡΜΑΤΙΝΟ ΤΙΜΟΝΙ + ΜΟΧΛΟ ΤΑΧΥΤΗΤΩΝ</t>
  </si>
  <si>
    <t>ΦΛΑΣ ΣΤΟΥΣ ΕΞΩΤΕΡΙΚΟΥΣ ΚΑΘΡΕΠΤΕΣ</t>
  </si>
  <si>
    <t>AUTO LIGHT CONTROL (AYTOMATO ANAMMA ΠΡΟΒΟΛΕΩΝ)</t>
  </si>
  <si>
    <t>PM/H</t>
  </si>
  <si>
    <t>PM/H/FL</t>
  </si>
  <si>
    <t>ΚΕΤΡΙΚΟ ΥΠΟΒΡΑΧΙΟΝΙΟ ΕΜΠΡΟΣ</t>
  </si>
  <si>
    <t>ΑΙΣΘΗΤΗΡΕΣ ΠΑΡΚΑΡΙΣΜΑΤΟΣ</t>
  </si>
  <si>
    <t>BCH/M</t>
  </si>
  <si>
    <t>ΚΑΘΡΕΠΤΕΣ &amp; ΧΕΙΡΟΛΑΒΕΣ ΣΤΟ ΧΡΩΜΑ ΤΟΥ ΑΜΑΞΩΜΑΤΟΣ</t>
  </si>
  <si>
    <t>PSD</t>
  </si>
  <si>
    <t>ΗΛΕΚΤΡΙΚΑ ΡΥΘΜΙΖΟΜΕΝΟ ΚΑΘΙΣΜΑ ΟΔΗΓΟΥ</t>
  </si>
  <si>
    <t xml:space="preserve">B/A </t>
  </si>
  <si>
    <t>ΣΥΝΑΓΕΡΜΟΣ</t>
  </si>
  <si>
    <t>ΗΛΕΚΤΡΙΚΑ ΡΥΘΜΙΖΟΜΕΝΟ &amp; ΘΕΡΜΑΙΝΟΜΕΝΟ ΚΑΘΙΣΜΑ ΟΔΗΓΟΥ-ΣΥΝΟΔΗΓΟΥ</t>
  </si>
  <si>
    <t>PΜ</t>
  </si>
  <si>
    <t>ΗΛΕΚΤΡΙΚΟΙ  ΚΑΘΡΕΠΤΕΣ</t>
  </si>
  <si>
    <t>BL</t>
  </si>
  <si>
    <t xml:space="preserve">ΣΤΑΤΙΚΑ ΦΩΤΑ ΣΤΡΟΦΗΣ </t>
  </si>
  <si>
    <t>R/SENS</t>
  </si>
  <si>
    <t>CRUISE CONTROL (ΡΥΘΜΙΣΤΗΣ ΤΑΧΥΤΗΤΑΣ)</t>
  </si>
  <si>
    <t>ΡΑΔΙΟ CD</t>
  </si>
  <si>
    <t>ΚΕΝΤΡΙΚΟ ΚΛΕΙΔΩΜΑ ΜΕ ΤΗΛΕΧΕΙΡΙΣΜΟ</t>
  </si>
  <si>
    <t>DRL</t>
  </si>
  <si>
    <t>ΦΩΤΑ ΗΜΕΡΑΣ (ΑΠΛΟΙ ΛΑΜΠΤΗΡΕΣ)</t>
  </si>
  <si>
    <t>SDH</t>
  </si>
  <si>
    <t>ΡΥΘΜΙΖΟΜΕΝΟ ΚΑΘΙΣΜΑ ΟΔΗΓΟΥ ΚΑΘ'ΥΨΟΣ</t>
  </si>
  <si>
    <t>ΡΥΘΜΙΖΟΜΕΝΟ ΤΙΜΟΝΙ ΚΑΘ'ΥΨΟΣ</t>
  </si>
  <si>
    <t>FLEX STEERΙNG (ΕΠΙΛΟΓΗ ΕΠΙΠΕΔΟΥ ΥΠΟΒΟΗΘΗΣΗΣ ΤΙΜΟΝΙΟΥ)</t>
  </si>
  <si>
    <t>TMK</t>
  </si>
  <si>
    <t>ΚΙΤ ΠΡΟΣΩΡΙΝΗΣ ΕΠΙΣΚΕΥΗΣ ΕΛΑΣΤΙΚΟΥ</t>
  </si>
  <si>
    <t>ΡΥΘΜΙΣΗ ΤΙΜΟΝΙΟΥ ΣΕ 4 ΚΑΤΕΥΘΥΝΣΕΣ</t>
  </si>
  <si>
    <t>IDLE STOP &amp; GO (ΣΥΣΤΗΜΑ ΑΥΤΟΜΑΤΗΣ ΕΠΑΝΕΚΙΝΗΣΗΣ ΟΧΗΜΑΤΟΣ)</t>
  </si>
  <si>
    <t>ΘΥΡΑ ΣΥΝΔΕΣΗΣ ΓΙΑ ΕΞΩΤΕΡΙΚΑ ΑΠΟΘΗΚΕΥΤΙΚΑ ΜΕΣΑ ΗΧΟΥ ( πχ MEMORY STICK)</t>
  </si>
  <si>
    <t xml:space="preserve">BLUETOOTH (ΑΣΥΡΜΑΤΗ ΣΥΝΔΕΣΗ ΚΙΝΗΤΟΥ ΤΗΛΕΦΩΝΟΥ ΜΕ ΗΧΕΙΑ &amp; ΜΙΚΡΟΦΩΝΟ) </t>
  </si>
  <si>
    <t>ΧΕΙΡΙΣΤΗΡΙΑ ΗΧΟΣΥΣΤΗΜΑΤΟΣ ΣΤΟ ΤΙΜΟΝΙ</t>
  </si>
  <si>
    <t>RC</t>
  </si>
  <si>
    <t>ΑΕΡΟΣΑΚΟΙ ΟΔΗΓΟΥ - ΣΥΝ/ΓΟΥ, 2 ΠΛΕΥΡΙΚΟΙ, 2 ΚΟΥΡΤΙΝΑΣ &amp; ΓΟΝΑΤΩΝ ΟΔΗΓΟΥ</t>
  </si>
  <si>
    <t xml:space="preserve">PW </t>
  </si>
  <si>
    <t>ΥΠΟΒΟΗΘΗΣΗ ΤΙΜΟΝΙΟΥ</t>
  </si>
  <si>
    <t>ΗΛΕΚΤΡΟΧΡΩΜΙΚΟΣ ΚΑΘΡΕΠΤΗΣ</t>
  </si>
  <si>
    <t>PM/Η</t>
  </si>
  <si>
    <t>PM/Η/FL</t>
  </si>
  <si>
    <t>ΑΝΑΔΙΠΛΟΥΜΕΝΟ ΚΛΕΙΔΙ ΜΕ ΤΗΛΕXΕΙΡΙΣΜΟ</t>
  </si>
  <si>
    <t>USB &amp; RC</t>
  </si>
  <si>
    <t>FLEΧ</t>
  </si>
  <si>
    <t>ΚΕΝΤΡΙΚΟ ΚΛΕΙΔΩΜΑ (ΧΩΡΙΣ ΤΗΛΕΧΕΙΡΙΣΜΟ)</t>
  </si>
  <si>
    <t xml:space="preserve">KAMEΡΑ ΟΠΙΣΘΟΠΟΡΙΑΣ ΣΤΟΝ ΚΑΘΡΕΠΤΗ Ή ΣTHN KENTΡIKH OΘΟΝΗ ΑΝΑΛΟΓΩΣ ΤΗΣ ΕΚΔΟΣΗΣ </t>
  </si>
  <si>
    <t xml:space="preserve">Μοντέλα που δεν θα εισαχθούν εκ νέου στην ελληνική αγορά </t>
  </si>
  <si>
    <t xml:space="preserve">Νέες εκδόσεις στην ελληνική αγορά </t>
  </si>
  <si>
    <t>CP</t>
  </si>
  <si>
    <t>AW 15"</t>
  </si>
  <si>
    <t>LΤ</t>
  </si>
  <si>
    <t xml:space="preserve">ΔΕΡΜΑΤΙΝΗ ΕΠΕΝΔΥΣΗ ΚΑΘΙΣΜΑΤΩΝ </t>
  </si>
  <si>
    <t>LT</t>
  </si>
  <si>
    <t>UVO</t>
  </si>
  <si>
    <t>ΑΠΟΣΠΩΜΕΝΟ R/CD-MP3 KAI ΘΥΡΑ USB ΜΑΡΚΑΣ SONY ΑΠΟΚΛΕΙΣΤΙΚΑ ΣΤΟ PICANTO BASIC</t>
  </si>
  <si>
    <t>TPMS</t>
  </si>
  <si>
    <t>RRDISC</t>
  </si>
  <si>
    <t>RR DISC</t>
  </si>
  <si>
    <t>ΠΙΣΩ ΔΙΣΚΟΦΡΕΝΑ</t>
  </si>
  <si>
    <t>Κόστος επιπλέον εξοπλισμού new Cee'd MY2014</t>
  </si>
  <si>
    <t>PG</t>
  </si>
  <si>
    <t>ΣΚΟΥΡΑ ΚΡΥΣΤΑΛΛΑ ΑΠΌ ΤΗΝ 2η ΚΟΛΩΝΑ ΚΑΙ ΠΙΣΩ</t>
  </si>
  <si>
    <t xml:space="preserve">SPORTAGE 1.6 LX    SKYVIEW </t>
  </si>
  <si>
    <t>SP2</t>
  </si>
  <si>
    <t>RLED</t>
  </si>
  <si>
    <t xml:space="preserve">ΠΙΣΩ ΦΩΤΑ LED  &amp;  3o STOP LED </t>
  </si>
  <si>
    <t xml:space="preserve"> (ΓΙΑ ΤΟ PICANTO) ΣΠΟΡ ΕΜΠΡΟΣ &amp; ΠΙΣΩ ΠΡΟΦΥΛΑΚΤΗΡΑΣ, ΔΙΠΛΗ ΑΠΟΛΗΞΗ ΕΞΑΤΜΙΣΗΣ, ΚΟΚΚΙΝO ΠΕΡΙΓΡΑΜΜΑ ΜΑΣΚΑΣ, ΜΑΥΡΟ SPORT ΕΣΩΤΕΡΙΚΟ, ΦΥΜΕ ΚΡΥΣΤΑΛΛΑ, ΠΛΕΥΡΙΚΑ ΜΑΡΣΠΙΕ, ΧΡΩΜΙΩΜΕΝΕΣ ΧΕΙΡΟΛΑΒΕΣ, BAMMENOI ΚΑΘΡΕΠΤΕΣ</t>
  </si>
  <si>
    <t>ΦΩΤΑ ΗΜΕΡΑΣ LED και ΕΜΠΡΟΣ ΦΩΤΑ PROJECTION (ΠΡΟΒΟΛΙΚΟΥ ΤΥΠΟΥ)</t>
  </si>
  <si>
    <t xml:space="preserve">ΦΩΤΑ ΗΜΕΡΑΣ LED </t>
  </si>
  <si>
    <t>LEL</t>
  </si>
  <si>
    <t>LD</t>
  </si>
  <si>
    <t>ΔΕΡΜΑΤΙΝΕΣ ΕΠΕΝΔΥΣΕΙΣ ΘΥΡΩΝ</t>
  </si>
  <si>
    <t>SIL</t>
  </si>
  <si>
    <t>ΦΩΤΙΣΜΟΣ ΧΑΡΤΗ ΚΑΙ ΣΤΑ ΑΛΕΞΗΛΙΑ</t>
  </si>
  <si>
    <t>LCN</t>
  </si>
  <si>
    <t xml:space="preserve">ΗΛΕΚΤΡΙΚΟΙ - ΘΕΡΜ/ΝΟΙ &amp; ΗΛΕΚΤΡΙΚΑ ΑΝΑΔΙΠΛΟΥΜΕΝΟΙ ΚΑΘΡΕΠΤΕΣ </t>
  </si>
  <si>
    <t>ΣΥΣΤΗΜΑ ΠΛΟΗΓΗΣΗΣ ΜΕ ΚΑΜΕΡΑ ΟΠΙΣΘΟΠΟΡΕΙΑΣ (ΧΩΡΙΣ CD)</t>
  </si>
  <si>
    <t xml:space="preserve">AΥΤΟΜΑΤΟΣ ΚΛΙΜΑΤΙΣΜΟΣ. </t>
  </si>
  <si>
    <t>ΙΟΝΙΣΤΗΣ ΚΑΙ ΣΥΣΤΗΜΑ ΑΝΤΙΘΑΜΠΩΜΑΤΟΣ ΤΖΑΜΙΩΝ</t>
  </si>
  <si>
    <t>TION</t>
  </si>
  <si>
    <t>ΑΥΤΟΜΑΤΟΣ ΔΙΖΩΝΙΚΟΣ ΚΛΙΜΑΤΙΣΜΟΣ  ME ΙΟΝΙΣΤΗ ΚΑΙ ΣΥΣΤΗΜΑ ΑΝΤΙΘΑΜΠΩΜΑΤΟΣ ΤΖΑΜΙΩΝ</t>
  </si>
  <si>
    <t>ΣΥΣΤΗΜΑ ΠΛOΗΓΗΣΗΣ GPS ΜΕ ΚΑΜΕΡΑ ΟΠΙΣΘΟΠΟΡΕΙΑΣ</t>
  </si>
  <si>
    <t>PRI</t>
  </si>
  <si>
    <t>ΕΓΧΡΩΜΗ ΟΘΟΝΗ TFT ΜΕ ΠΛΗΚΤΡΑ ΑΦΗΣ (TOUCH SCREEN) KAI PARKING SENSORS</t>
  </si>
  <si>
    <t>HLT</t>
  </si>
  <si>
    <t>ΣΑΛΟΝΙ ΜΕ ΥΦΑΣΜΑ ΚΑΙ ΔΕΡΜΑ</t>
  </si>
  <si>
    <t>ΠΛΗΚΤΡΟ "START BUTTON", ΚΕΝΤΡΙΚΟ ΚΛΕΙΔΩΜΑ ΜΕ ΑΙΣΘΗΤΗΡΑ ΠΡΟΣΕΓΓΙΣΗΣ (SMART KEY)</t>
  </si>
  <si>
    <t>SUB</t>
  </si>
  <si>
    <t>ΗΧΟΣΥΣΤΗΜΑ INFINITY ΜΕ SUBWOOFER, 5-ΚΑΝΑΛΟ ΕΝΙΣΧΥΤΗ ΚΑΙ ΗΧΕΙΑ INFINITY</t>
  </si>
  <si>
    <t>RIO F/L 2015</t>
  </si>
  <si>
    <t>PROCEED 1.4 LX  DIESEL UPTOWN</t>
  </si>
  <si>
    <t xml:space="preserve">CEED 1.4 LX  DIESEL UPTOWN </t>
  </si>
  <si>
    <t>CEED 1.4 LX  DIESEL PREMIUM</t>
  </si>
  <si>
    <t>SPORTAGE F/L MY15</t>
  </si>
  <si>
    <t>CRP</t>
  </si>
  <si>
    <t>RCD-MP3 OSIO</t>
  </si>
  <si>
    <t xml:space="preserve"> PICANTO F/L  5 DOORS</t>
  </si>
  <si>
    <t>ΗΛΕΚΤΡΙΚΟΙ &amp; ΘΕΡΜΑΙΝΟΜΕΝΟΙ  ΚΑΘΡΕΠΤΕΣ</t>
  </si>
  <si>
    <t>ΧΡΩΜΙΟΜΕΝΕΣ ΧΕΙΡΟΛΑΒΕΣ  ( ΕΙΔΙΚΑ ΣΤΟ SPORTAGE KAI ΧΡΩΜΙΩΜΕΝΑ ΠΛΑΙΣΙΑ ΠΑΡΑΘΥΡΩΝ)</t>
  </si>
  <si>
    <r>
      <rPr>
        <b/>
        <sz val="14"/>
        <rFont val="Calibri"/>
        <family val="2"/>
        <charset val="161"/>
      </rPr>
      <t>Comfort</t>
    </r>
    <r>
      <rPr>
        <sz val="14"/>
        <rFont val="Calibri"/>
        <family val="2"/>
        <charset val="161"/>
      </rPr>
      <t xml:space="preserve"> </t>
    </r>
    <r>
      <rPr>
        <b/>
        <sz val="14"/>
        <rFont val="Calibri"/>
        <family val="2"/>
        <charset val="161"/>
      </rPr>
      <t>Pack</t>
    </r>
    <r>
      <rPr>
        <sz val="14"/>
        <rFont val="Calibri"/>
        <family val="2"/>
        <charset val="161"/>
      </rPr>
      <t xml:space="preserve"> (Picanto): Kάθισμα οδηγού ρυθμιζόμενο σε ύψος (εκτός από EASY), πίσω υαλοκαθαριστήρα, θήκη στην πλάτη των εμπρός καθισμάτων, σκούρα κρύσταλλα, χώρο αποθήκευσης κάτω από τη θέση του οδηγού, στροφόμετρο, τροχοί 14".  </t>
    </r>
  </si>
  <si>
    <r>
      <rPr>
        <b/>
        <sz val="14"/>
        <rFont val="Calibri"/>
        <family val="2"/>
        <charset val="161"/>
      </rPr>
      <t>Comfort Pack (Ceed):</t>
    </r>
    <r>
      <rPr>
        <sz val="14"/>
        <rFont val="Calibri"/>
        <family val="2"/>
        <charset val="161"/>
      </rPr>
      <t xml:space="preserve"> Αναδιπλούμενο κλειδί με τηλεχειρισμό κεντρικού κλειδώματος, συναγερμός και πλήκτρο ανοίγματος του χώρου αποσκευών, Ηλεκτρικά παράθυρα εμπρός με αυτόματο άνοιγμα/κλείσιμο, Κεντρική πλαφονιέρα με φως ανάγνωσης χάρτη και θήκη για γυαλιά, Εξωτερικοί καθρέπτες στο χρώμα του αμαξώματος, θερμαινόμενοι, με ευρυγώνιο καθρέπτη οδηγού, Φωτισμός κονσόλας</t>
    </r>
  </si>
  <si>
    <r>
      <t xml:space="preserve">RCD-MP3 </t>
    </r>
    <r>
      <rPr>
        <b/>
        <sz val="14"/>
        <color indexed="12"/>
        <rFont val="Calibri"/>
        <family val="2"/>
        <charset val="161"/>
      </rPr>
      <t>SONY</t>
    </r>
  </si>
  <si>
    <r>
      <rPr>
        <b/>
        <sz val="16"/>
        <color indexed="12"/>
        <rFont val="Calibri"/>
        <family val="2"/>
        <charset val="161"/>
      </rPr>
      <t>Start Button</t>
    </r>
    <r>
      <rPr>
        <sz val="16"/>
        <color indexed="12"/>
        <rFont val="Calibri"/>
        <family val="2"/>
        <charset val="161"/>
      </rPr>
      <t xml:space="preserve"> </t>
    </r>
  </si>
  <si>
    <r>
      <t xml:space="preserve">(συνοδεύεται από smart Key με αισθητήρα εγγύτητας), </t>
    </r>
    <r>
      <rPr>
        <b/>
        <sz val="16"/>
        <color indexed="12"/>
        <rFont val="Calibri"/>
        <family val="2"/>
        <charset val="161"/>
      </rPr>
      <t>550 €</t>
    </r>
  </si>
  <si>
    <r>
      <rPr>
        <b/>
        <sz val="16"/>
        <color indexed="12"/>
        <rFont val="Calibri"/>
        <family val="2"/>
        <charset val="161"/>
      </rPr>
      <t>Full map navigation, οθόνη 7”</t>
    </r>
    <r>
      <rPr>
        <sz val="16"/>
        <color indexed="12"/>
        <rFont val="Calibri"/>
        <family val="2"/>
        <charset val="161"/>
      </rPr>
      <t xml:space="preserve">  </t>
    </r>
  </si>
  <si>
    <r>
      <t xml:space="preserve">(συνοδεύεται με Bluetooth και κάμερα οπισθοπορείας στην κεντρική οθόνη), </t>
    </r>
    <r>
      <rPr>
        <b/>
        <sz val="16"/>
        <color indexed="12"/>
        <rFont val="Calibri"/>
        <family val="2"/>
        <charset val="161"/>
      </rPr>
      <t>1200 €</t>
    </r>
  </si>
  <si>
    <r>
      <rPr>
        <b/>
        <sz val="16"/>
        <color indexed="12"/>
        <rFont val="Calibri"/>
        <family val="2"/>
        <charset val="161"/>
      </rPr>
      <t>Σύστημα AFLS (</t>
    </r>
    <r>
      <rPr>
        <sz val="16"/>
        <color indexed="12"/>
        <rFont val="Calibri"/>
        <family val="2"/>
        <charset val="161"/>
      </rPr>
      <t xml:space="preserve">Adaptive Front Lighting System) </t>
    </r>
  </si>
  <si>
    <r>
      <t xml:space="preserve">συνοδεύεται με φώτα Xenon και σύστημα καθαρισμού προβολέων, </t>
    </r>
    <r>
      <rPr>
        <b/>
        <sz val="16"/>
        <color indexed="12"/>
        <rFont val="Calibri"/>
        <family val="2"/>
        <charset val="161"/>
      </rPr>
      <t>1.200 €     </t>
    </r>
  </si>
  <si>
    <r>
      <t xml:space="preserve">New Picanto </t>
    </r>
    <r>
      <rPr>
        <b/>
        <sz val="14"/>
        <color indexed="12"/>
        <rFont val="Calibri"/>
        <family val="2"/>
        <charset val="161"/>
      </rPr>
      <t xml:space="preserve">€ 260 </t>
    </r>
    <r>
      <rPr>
        <sz val="14"/>
        <color indexed="12"/>
        <rFont val="Calibri"/>
        <family val="2"/>
        <charset val="161"/>
      </rPr>
      <t xml:space="preserve">(Απλά χρώματα χωρίς χρέωση Λευκό UD / Γαλάζιο ΑΒΒ).  </t>
    </r>
  </si>
  <si>
    <r>
      <t xml:space="preserve">New Rio  </t>
    </r>
    <r>
      <rPr>
        <b/>
        <sz val="14"/>
        <color indexed="12"/>
        <rFont val="Calibri"/>
        <family val="2"/>
        <charset val="161"/>
      </rPr>
      <t xml:space="preserve">€ 360 </t>
    </r>
    <r>
      <rPr>
        <sz val="14"/>
        <color indexed="12"/>
        <rFont val="Calibri"/>
        <family val="2"/>
        <charset val="161"/>
      </rPr>
      <t xml:space="preserve">(Απλό χρώμα χωρίς χρέωση Λευκό UD).  </t>
    </r>
  </si>
  <si>
    <r>
      <t xml:space="preserve">Sportage  </t>
    </r>
    <r>
      <rPr>
        <b/>
        <sz val="14"/>
        <color indexed="18"/>
        <rFont val="Calibri"/>
        <family val="2"/>
        <charset val="161"/>
      </rPr>
      <t xml:space="preserve">€ 500 </t>
    </r>
    <r>
      <rPr>
        <sz val="14"/>
        <color indexed="18"/>
        <rFont val="Calibri"/>
        <family val="2"/>
        <charset val="161"/>
      </rPr>
      <t>(Απλό χρώμα χωρίς χρέωση το Λευκό WD)</t>
    </r>
  </si>
  <si>
    <r>
      <t xml:space="preserve">συνοδεύεται από smart Key με αισθητήρα εγγύτητας), </t>
    </r>
    <r>
      <rPr>
        <b/>
        <sz val="16"/>
        <color indexed="12"/>
        <rFont val="Calibri"/>
        <family val="2"/>
        <charset val="161"/>
      </rPr>
      <t>550 €</t>
    </r>
  </si>
  <si>
    <r>
      <t xml:space="preserve">συνοδεύεται με Bluetooth και κάμερα οπισθοπορείας στην κεντρική οθόνη), </t>
    </r>
    <r>
      <rPr>
        <b/>
        <sz val="16"/>
        <color indexed="12"/>
        <rFont val="Calibri"/>
        <family val="2"/>
        <charset val="161"/>
      </rPr>
      <t>1200 €</t>
    </r>
  </si>
  <si>
    <t>ΡΕΖΕΡΒΑ</t>
  </si>
  <si>
    <t xml:space="preserve">CEED F/L </t>
  </si>
  <si>
    <t>CEED 1.0T 120hp GT-line</t>
  </si>
  <si>
    <t>CEED 1.0T 120hp UPTOWN</t>
  </si>
  <si>
    <t>PRO-CEED F/L</t>
  </si>
  <si>
    <t>PROCEED 1.0T 100hp</t>
  </si>
  <si>
    <t>PROCEED 1.0T 120hp GT-line</t>
  </si>
  <si>
    <t>PROCEED 1.4 LX  DIESEL INSTYLE</t>
  </si>
  <si>
    <t>PROCEED 1.6 DIESEL GT-line</t>
  </si>
  <si>
    <t>ΑΝΑΜΕΝΕΤΑΙ</t>
  </si>
  <si>
    <t xml:space="preserve">CEED 1.4 LX  DIESEL INSTYLE </t>
  </si>
  <si>
    <t>CEED 1.6 DIESEL GT-line</t>
  </si>
  <si>
    <t>TEM</t>
  </si>
  <si>
    <t>GTL</t>
  </si>
  <si>
    <t>GT μαρσπιέ&amp; προφυλακτήρες, Δυο εξατμίσεις, Πίσω φώτα LED, Σαλόνι GT, Πεντάλ Αλουμινίου</t>
  </si>
  <si>
    <t>SPORTAGE QL 1.7 DIESEL EX LAUNCH</t>
  </si>
  <si>
    <t>LKAS</t>
  </si>
  <si>
    <r>
      <t xml:space="preserve">SPORTAGE 1.7 EX DIESEL </t>
    </r>
    <r>
      <rPr>
        <sz val="20"/>
        <color indexed="60"/>
        <rFont val="Calibri"/>
        <family val="2"/>
        <charset val="161"/>
      </rPr>
      <t>SPECIAL EDITION</t>
    </r>
  </si>
  <si>
    <t>SPORTAGE QL 1.6 LX INSTYLE</t>
  </si>
  <si>
    <t>SPORTAGE QL 1.6 LX UPGRADE</t>
  </si>
  <si>
    <t>SPORTAGE QL 1.6 GT LINE</t>
  </si>
  <si>
    <t>SPORTAGE QL 1.6 GT LINE 4X4</t>
  </si>
  <si>
    <t>SPORTAGE QL 1.6 GT LINE 4X4 DCT</t>
  </si>
  <si>
    <t xml:space="preserve">SPORTAGE QL 1.7 DIESEL LX INSTYLE </t>
  </si>
  <si>
    <t>SPORTAGE QL 1.7 DIESEL LX UPGRADE</t>
  </si>
  <si>
    <t>AW14"</t>
  </si>
  <si>
    <t>RCD / RC</t>
  </si>
  <si>
    <t>NEW SPORTAGE- Για αναλυτικό εξοπλισμό των υπόλοιπων εκδόσεων, δείτε το σχετικό αρχείο</t>
  </si>
  <si>
    <t>CEED 1.4 100hp INSTYLE</t>
  </si>
  <si>
    <t>CEED 1.6 LX DIESEL DCT UPTOWN  (AUTO)</t>
  </si>
  <si>
    <t xml:space="preserve">CEED 1.6 LX  DIESEL   </t>
  </si>
  <si>
    <t xml:space="preserve">SPORTAGE QL 2.0 DIESEL 136hp 4x4 LX </t>
  </si>
  <si>
    <t>SPORTAGE QL 2.0 DIESEL 185hp 4x4 Auto GT LINE</t>
  </si>
  <si>
    <t xml:space="preserve">SPORTAGE QL 2.0 DIESEL 185hp 4x4 EX </t>
  </si>
  <si>
    <t>SPORTAGE QL 2.0 DIESEL 185hp 4x4 EX AUTO</t>
  </si>
  <si>
    <t>Προτεινόμενη Λιανική Τιμή με ΝΕΟ ΕΤΤ</t>
  </si>
  <si>
    <t>PM</t>
  </si>
  <si>
    <t>Steel14</t>
  </si>
  <si>
    <r>
      <t xml:space="preserve">AW </t>
    </r>
    <r>
      <rPr>
        <b/>
        <sz val="16"/>
        <rFont val="Calibri"/>
        <family val="2"/>
        <charset val="161"/>
      </rPr>
      <t>15"</t>
    </r>
  </si>
  <si>
    <r>
      <t xml:space="preserve">AW </t>
    </r>
    <r>
      <rPr>
        <b/>
        <sz val="16"/>
        <rFont val="Calibri"/>
        <family val="2"/>
        <charset val="161"/>
      </rPr>
      <t>16"</t>
    </r>
  </si>
  <si>
    <t>PLATINUM</t>
  </si>
  <si>
    <t>CO2</t>
  </si>
  <si>
    <t>ΕΚΠΤΩΣΗ ΛΙΑΝΙΚΗΣ</t>
  </si>
  <si>
    <t>Προτεινόμενη Λιανική Τιμή με Έκπτωση</t>
  </si>
  <si>
    <t>ΑΠΛΤΠΦ Μεταλλικό Χρώμα</t>
  </si>
  <si>
    <t>ΑΠΛΤΠΦ Απλό Χρώμα</t>
  </si>
  <si>
    <t>Πρ. Λιαν.Τιμή με έκπτωση Προ φόρων</t>
  </si>
  <si>
    <t xml:space="preserve">                                                                  Ισχύει από:  07/09/2016</t>
  </si>
  <si>
    <t>RIO 1.1 DIESEL UPGRADE</t>
  </si>
  <si>
    <t>RIO 1.1 DIESEL INMOTION</t>
  </si>
  <si>
    <t>RIO 1.1 Diesel UPGRADE</t>
  </si>
  <si>
    <t>RIO 1.1 DIESEL PREMIUM</t>
  </si>
  <si>
    <t>RIO 1.2 INMOTION</t>
  </si>
  <si>
    <t>RIO 1.2 UPGRADE</t>
  </si>
  <si>
    <t>RIO 1.2 PREMIUM</t>
  </si>
  <si>
    <t>RIO 1.4 Diesel UPGRADE</t>
  </si>
  <si>
    <t>RIO 1.4 DIESEL PREMIUM</t>
  </si>
  <si>
    <t>RIO 1.4 DIESEL PREMIUM NAVI</t>
  </si>
  <si>
    <t>RIO 1.4 DIESEL INMOTION  ISG</t>
  </si>
  <si>
    <t>RIO 1.4 DIESEL UPGRADE ISG</t>
  </si>
  <si>
    <t>RIO 1.4 DIESEL ADVANCE 16" ISG</t>
  </si>
  <si>
    <t xml:space="preserve">PICANTO PICANTO 1.0 LX BASIC </t>
  </si>
  <si>
    <t>PICANTO PICANTO 1.0 EX CITY</t>
  </si>
  <si>
    <t xml:space="preserve">PICANTO 1.0 EX CITY LPG </t>
  </si>
  <si>
    <t xml:space="preserve">PICANTO 1.2 LX BASIC </t>
  </si>
  <si>
    <t>PICANTO 1.0 UPGRADE</t>
  </si>
  <si>
    <t>PICANTO 1.0 PREMIUM</t>
  </si>
  <si>
    <t>PICANTO 1.0 LPG PREMIUM</t>
  </si>
  <si>
    <t>PICANTO 1.2 UPGRADE</t>
  </si>
  <si>
    <t>PICANTO 1.2  PREMIUM</t>
  </si>
  <si>
    <t>PICANTO 1.2 AUTO UPGRADE</t>
  </si>
  <si>
    <t>PICANTO 1.2 AUTO PREMIUM</t>
  </si>
  <si>
    <t>ΚΠ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</si>
</sst>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3">
    <font>
      <sz val="10"/>
      <name val="Arial"/>
      <charset val="161"/>
    </font>
    <font>
      <sz val="10"/>
      <name val="Book Antiqua"/>
      <family val="1"/>
      <charset val="161"/>
    </font>
    <font>
      <sz val="8"/>
      <name val="Book Antiqua"/>
      <family val="1"/>
      <charset val="161"/>
    </font>
    <font>
      <sz val="10"/>
      <name val="Arial"/>
      <family val="2"/>
      <charset val="161"/>
    </font>
    <font>
      <sz val="14"/>
      <name val="Calibri"/>
      <family val="2"/>
      <charset val="161"/>
    </font>
    <font>
      <b/>
      <sz val="14"/>
      <name val="Calibri"/>
      <family val="2"/>
      <charset val="161"/>
    </font>
    <font>
      <sz val="14"/>
      <color indexed="12"/>
      <name val="Calibri"/>
      <family val="2"/>
      <charset val="161"/>
    </font>
    <font>
      <b/>
      <sz val="14"/>
      <color indexed="12"/>
      <name val="Calibri"/>
      <family val="2"/>
      <charset val="161"/>
    </font>
    <font>
      <sz val="16"/>
      <color indexed="12"/>
      <name val="Calibri"/>
      <family val="2"/>
      <charset val="161"/>
    </font>
    <font>
      <b/>
      <sz val="16"/>
      <color indexed="12"/>
      <name val="Calibri"/>
      <family val="2"/>
      <charset val="161"/>
    </font>
    <font>
      <sz val="14"/>
      <color indexed="18"/>
      <name val="Calibri"/>
      <family val="2"/>
      <charset val="161"/>
    </font>
    <font>
      <b/>
      <sz val="14"/>
      <color indexed="18"/>
      <name val="Calibri"/>
      <family val="2"/>
      <charset val="161"/>
    </font>
    <font>
      <sz val="11"/>
      <name val="돋움"/>
      <family val="3"/>
      <charset val="129"/>
    </font>
    <font>
      <sz val="10"/>
      <name val="Arial"/>
      <family val="2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</font>
    <font>
      <sz val="11"/>
      <name val="돋움"/>
      <family val="3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</font>
    <font>
      <b/>
      <sz val="15"/>
      <color indexed="56"/>
      <name val="맑은 고딕"/>
      <family val="3"/>
    </font>
    <font>
      <b/>
      <sz val="13"/>
      <color indexed="56"/>
      <name val="맑은 고딕"/>
      <family val="3"/>
    </font>
    <font>
      <b/>
      <sz val="11"/>
      <color indexed="56"/>
      <name val="맑은 고딕"/>
      <family val="3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20"/>
      <color indexed="60"/>
      <name val="Calibri"/>
      <family val="2"/>
      <charset val="161"/>
    </font>
    <font>
      <b/>
      <sz val="16"/>
      <name val="Calibri"/>
      <family val="2"/>
      <charset val="161"/>
    </font>
    <font>
      <sz val="10"/>
      <name val="Calibri"/>
      <family val="2"/>
      <charset val="161"/>
      <scheme val="minor"/>
    </font>
    <font>
      <b/>
      <sz val="18"/>
      <name val="Calibri"/>
      <family val="2"/>
      <charset val="161"/>
      <scheme val="minor"/>
    </font>
    <font>
      <sz val="18"/>
      <name val="Calibri"/>
      <family val="2"/>
      <charset val="161"/>
      <scheme val="minor"/>
    </font>
    <font>
      <b/>
      <i/>
      <sz val="24"/>
      <name val="Calibri"/>
      <family val="2"/>
      <charset val="161"/>
      <scheme val="minor"/>
    </font>
    <font>
      <sz val="24"/>
      <name val="Calibri"/>
      <family val="2"/>
      <charset val="161"/>
      <scheme val="minor"/>
    </font>
    <font>
      <b/>
      <sz val="18"/>
      <color indexed="10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sz val="16"/>
      <name val="Calibri"/>
      <family val="2"/>
      <charset val="161"/>
      <scheme val="minor"/>
    </font>
    <font>
      <b/>
      <sz val="20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i/>
      <sz val="14"/>
      <name val="Calibri"/>
      <family val="2"/>
      <charset val="161"/>
      <scheme val="minor"/>
    </font>
    <font>
      <sz val="16"/>
      <color rgb="FF0000FF"/>
      <name val="Calibri"/>
      <family val="2"/>
      <charset val="161"/>
      <scheme val="minor"/>
    </font>
    <font>
      <sz val="14"/>
      <color rgb="FF0000FF"/>
      <name val="Calibri"/>
      <family val="2"/>
      <charset val="161"/>
      <scheme val="minor"/>
    </font>
    <font>
      <b/>
      <sz val="14"/>
      <color rgb="FF0000FF"/>
      <name val="Calibri"/>
      <family val="2"/>
      <charset val="161"/>
      <scheme val="minor"/>
    </font>
    <font>
      <sz val="16"/>
      <color rgb="FFFF0000"/>
      <name val="Calibri"/>
      <family val="2"/>
      <charset val="161"/>
      <scheme val="minor"/>
    </font>
    <font>
      <b/>
      <sz val="16"/>
      <color rgb="FF0000FF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4"/>
      <color rgb="FFC00000"/>
      <name val="Calibri"/>
      <family val="2"/>
      <charset val="161"/>
      <scheme val="minor"/>
    </font>
    <font>
      <sz val="20"/>
      <color rgb="FFC00000"/>
      <name val="Calibri"/>
      <family val="2"/>
      <charset val="161"/>
      <scheme val="minor"/>
    </font>
    <font>
      <sz val="14"/>
      <color rgb="FF3333FF"/>
      <name val="Calibri"/>
      <family val="2"/>
      <charset val="161"/>
      <scheme val="minor"/>
    </font>
    <font>
      <sz val="20"/>
      <color rgb="FF3333FF"/>
      <name val="Calibri"/>
      <family val="2"/>
      <charset val="161"/>
      <scheme val="minor"/>
    </font>
    <font>
      <sz val="20"/>
      <name val="Calibri"/>
      <family val="2"/>
      <charset val="161"/>
      <scheme val="minor"/>
    </font>
    <font>
      <sz val="10"/>
      <color indexed="9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4"/>
      <color indexed="8"/>
      <name val="Calibri"/>
      <family val="2"/>
      <charset val="161"/>
      <scheme val="minor"/>
    </font>
    <font>
      <sz val="14"/>
      <color indexed="8"/>
      <name val="Calibri"/>
      <family val="2"/>
      <charset val="161"/>
      <scheme val="minor"/>
    </font>
    <font>
      <sz val="16"/>
      <color indexed="18"/>
      <name val="Calibri"/>
      <family val="2"/>
      <charset val="161"/>
      <scheme val="minor"/>
    </font>
    <font>
      <b/>
      <sz val="16"/>
      <color indexed="18"/>
      <name val="Calibri"/>
      <family val="2"/>
      <charset val="161"/>
      <scheme val="minor"/>
    </font>
    <font>
      <sz val="16"/>
      <color indexed="12"/>
      <name val="Calibri"/>
      <family val="2"/>
      <charset val="161"/>
      <scheme val="minor"/>
    </font>
    <font>
      <b/>
      <sz val="14"/>
      <color indexed="10"/>
      <name val="Calibri"/>
      <family val="2"/>
      <charset val="161"/>
      <scheme val="minor"/>
    </font>
    <font>
      <b/>
      <i/>
      <sz val="10"/>
      <color indexed="10"/>
      <name val="Calibri"/>
      <family val="2"/>
      <charset val="161"/>
      <scheme val="minor"/>
    </font>
    <font>
      <b/>
      <i/>
      <sz val="12"/>
      <color indexed="10"/>
      <name val="Calibri"/>
      <family val="2"/>
      <charset val="161"/>
      <scheme val="minor"/>
    </font>
    <font>
      <b/>
      <sz val="16"/>
      <color indexed="10"/>
      <name val="Calibri"/>
      <family val="2"/>
      <charset val="161"/>
      <scheme val="minor"/>
    </font>
    <font>
      <b/>
      <i/>
      <sz val="16"/>
      <color indexed="10"/>
      <name val="Calibri"/>
      <family val="2"/>
      <charset val="161"/>
      <scheme val="minor"/>
    </font>
    <font>
      <i/>
      <sz val="16"/>
      <color rgb="FF0000FF"/>
      <name val="Calibri"/>
      <family val="2"/>
      <charset val="161"/>
      <scheme val="minor"/>
    </font>
    <font>
      <sz val="14"/>
      <color indexed="16"/>
      <name val="Calibri"/>
      <family val="2"/>
      <charset val="161"/>
      <scheme val="minor"/>
    </font>
    <font>
      <b/>
      <i/>
      <sz val="14"/>
      <color indexed="10"/>
      <name val="Calibri"/>
      <family val="2"/>
      <charset val="161"/>
      <scheme val="minor"/>
    </font>
    <font>
      <b/>
      <i/>
      <sz val="10"/>
      <color indexed="62"/>
      <name val="Calibri"/>
      <family val="2"/>
      <charset val="161"/>
      <scheme val="minor"/>
    </font>
    <font>
      <b/>
      <i/>
      <sz val="12"/>
      <color indexed="62"/>
      <name val="Calibri"/>
      <family val="2"/>
      <charset val="161"/>
      <scheme val="minor"/>
    </font>
    <font>
      <b/>
      <sz val="14"/>
      <color indexed="62"/>
      <name val="Calibri"/>
      <family val="2"/>
      <charset val="161"/>
      <scheme val="minor"/>
    </font>
    <font>
      <sz val="14"/>
      <color indexed="18"/>
      <name val="Calibri"/>
      <family val="2"/>
      <charset val="161"/>
      <scheme val="minor"/>
    </font>
    <font>
      <b/>
      <sz val="14"/>
      <color indexed="18"/>
      <name val="Calibri"/>
      <family val="2"/>
      <charset val="161"/>
      <scheme val="minor"/>
    </font>
    <font>
      <sz val="14"/>
      <color indexed="12"/>
      <name val="Calibri"/>
      <family val="2"/>
      <charset val="161"/>
      <scheme val="minor"/>
    </font>
    <font>
      <b/>
      <u/>
      <sz val="14"/>
      <color indexed="18"/>
      <name val="Calibri"/>
      <family val="2"/>
      <charset val="161"/>
      <scheme val="minor"/>
    </font>
    <font>
      <b/>
      <sz val="14"/>
      <color indexed="12"/>
      <name val="Calibri"/>
      <family val="2"/>
      <charset val="161"/>
      <scheme val="minor"/>
    </font>
    <font>
      <b/>
      <sz val="14"/>
      <color rgb="FFC00000"/>
      <name val="Calibri"/>
      <family val="2"/>
      <charset val="161"/>
      <scheme val="minor"/>
    </font>
    <font>
      <b/>
      <i/>
      <u/>
      <sz val="16"/>
      <color indexed="10"/>
      <name val="Calibri"/>
      <family val="2"/>
      <charset val="161"/>
      <scheme val="minor"/>
    </font>
    <font>
      <b/>
      <i/>
      <sz val="14"/>
      <color indexed="62"/>
      <name val="Calibri"/>
      <family val="2"/>
      <charset val="161"/>
      <scheme val="minor"/>
    </font>
    <font>
      <b/>
      <sz val="20"/>
      <color rgb="FFC00000"/>
      <name val="Calibri"/>
      <family val="2"/>
      <charset val="161"/>
      <scheme val="minor"/>
    </font>
    <font>
      <b/>
      <sz val="20"/>
      <color rgb="FF0070C0"/>
      <name val="Calibri"/>
      <family val="2"/>
      <charset val="161"/>
      <scheme val="minor"/>
    </font>
    <font>
      <sz val="20"/>
      <color rgb="FF0070C0"/>
      <name val="Calibri"/>
      <family val="2"/>
      <charset val="161"/>
      <scheme val="minor"/>
    </font>
    <font>
      <sz val="16"/>
      <color rgb="FF6600CC"/>
      <name val="Calibri"/>
      <family val="2"/>
      <charset val="161"/>
      <scheme val="minor"/>
    </font>
    <font>
      <sz val="22"/>
      <color indexed="16"/>
      <name val="Calibri"/>
      <family val="2"/>
      <charset val="161"/>
      <scheme val="minor"/>
    </font>
    <font>
      <sz val="22"/>
      <name val="Calibri"/>
      <family val="2"/>
      <charset val="161"/>
      <scheme val="minor"/>
    </font>
    <font>
      <b/>
      <sz val="22"/>
      <color rgb="FFFF0000"/>
      <name val="Calibri"/>
      <family val="2"/>
      <charset val="161"/>
      <scheme val="minor"/>
    </font>
    <font>
      <b/>
      <sz val="22"/>
      <color rgb="FF002060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b/>
      <sz val="20"/>
      <color rgb="FF7030A0"/>
      <name val="Calibri"/>
      <family val="2"/>
      <charset val="161"/>
      <scheme val="minor"/>
    </font>
    <font>
      <sz val="20"/>
      <color rgb="FF7030A0"/>
      <name val="Calibri"/>
      <family val="2"/>
      <charset val="161"/>
      <scheme val="minor"/>
    </font>
    <font>
      <b/>
      <sz val="18"/>
      <color rgb="FF7030A0"/>
      <name val="Calibri"/>
      <family val="2"/>
      <charset val="161"/>
      <scheme val="minor"/>
    </font>
    <font>
      <sz val="20"/>
      <color rgb="FFFF0000"/>
      <name val="Calibri"/>
      <family val="2"/>
      <charset val="161"/>
      <scheme val="minor"/>
    </font>
    <font>
      <b/>
      <i/>
      <sz val="24"/>
      <color indexed="16"/>
      <name val="Calibri"/>
      <family val="2"/>
      <charset val="161"/>
      <scheme val="minor"/>
    </font>
    <font>
      <b/>
      <sz val="36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7">
    <xf numFmtId="0" fontId="0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22" fillId="21" borderId="2" applyNumberFormat="0" applyAlignment="0" applyProtection="0">
      <alignment vertical="center"/>
    </xf>
    <xf numFmtId="44" fontId="3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7" borderId="1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0" borderId="0"/>
    <xf numFmtId="0" fontId="19" fillId="23" borderId="7" applyNumberFormat="0" applyFont="0" applyAlignment="0" applyProtection="0">
      <alignment vertical="center"/>
    </xf>
    <xf numFmtId="0" fontId="31" fillId="20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/>
    <xf numFmtId="0" fontId="19" fillId="0" borderId="0">
      <alignment vertical="center"/>
    </xf>
  </cellStyleXfs>
  <cellXfs count="454">
    <xf numFmtId="0" fontId="0" fillId="0" borderId="0" xfId="0"/>
    <xf numFmtId="0" fontId="34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35" fillId="0" borderId="0" xfId="39" applyFont="1" applyBorder="1"/>
    <xf numFmtId="0" fontId="36" fillId="0" borderId="0" xfId="39" applyFont="1" applyBorder="1"/>
    <xf numFmtId="0" fontId="37" fillId="0" borderId="0" xfId="39" applyFont="1" applyFill="1" applyBorder="1"/>
    <xf numFmtId="0" fontId="38" fillId="0" borderId="0" xfId="39" applyFont="1" applyFill="1" applyBorder="1"/>
    <xf numFmtId="0" fontId="39" fillId="0" borderId="0" xfId="39" applyFont="1" applyBorder="1"/>
    <xf numFmtId="0" fontId="36" fillId="0" borderId="0" xfId="39" applyFont="1" applyFill="1" applyBorder="1"/>
    <xf numFmtId="0" fontId="40" fillId="0" borderId="0" xfId="39" applyFont="1" applyFill="1" applyBorder="1" applyAlignment="1">
      <alignment horizontal="left" vertical="center"/>
    </xf>
    <xf numFmtId="0" fontId="41" fillId="0" borderId="10" xfId="39" applyFont="1" applyFill="1" applyBorder="1" applyAlignment="1">
      <alignment horizontal="center" vertical="center" wrapText="1"/>
    </xf>
    <xf numFmtId="0" fontId="41" fillId="0" borderId="10" xfId="39" applyFont="1" applyFill="1" applyBorder="1" applyAlignment="1">
      <alignment horizontal="center" vertical="center"/>
    </xf>
    <xf numFmtId="0" fontId="41" fillId="0" borderId="10" xfId="39" applyFont="1" applyBorder="1" applyAlignment="1">
      <alignment horizontal="center" vertical="center" wrapText="1"/>
    </xf>
    <xf numFmtId="0" fontId="41" fillId="0" borderId="10" xfId="39" applyFont="1" applyBorder="1" applyAlignment="1">
      <alignment horizontal="center" vertical="center"/>
    </xf>
    <xf numFmtId="3" fontId="42" fillId="0" borderId="11" xfId="39" applyNumberFormat="1" applyFont="1" applyFill="1" applyBorder="1" applyAlignment="1">
      <alignment horizontal="center" vertical="center"/>
    </xf>
    <xf numFmtId="0" fontId="41" fillId="0" borderId="0" xfId="39" applyFont="1" applyFill="1" applyBorder="1" applyAlignment="1">
      <alignment horizontal="left" vertical="center"/>
    </xf>
    <xf numFmtId="0" fontId="40" fillId="0" borderId="10" xfId="39" applyFont="1" applyFill="1" applyBorder="1" applyAlignment="1">
      <alignment horizontal="center" vertical="center" wrapText="1"/>
    </xf>
    <xf numFmtId="0" fontId="41" fillId="0" borderId="0" xfId="39" applyFont="1" applyBorder="1" applyAlignment="1">
      <alignment horizontal="center" vertical="center" wrapText="1"/>
    </xf>
    <xf numFmtId="0" fontId="41" fillId="0" borderId="0" xfId="39" applyFont="1" applyBorder="1" applyAlignment="1">
      <alignment horizontal="center" vertical="center"/>
    </xf>
    <xf numFmtId="3" fontId="42" fillId="0" borderId="0" xfId="39" applyNumberFormat="1" applyFont="1" applyFill="1" applyBorder="1" applyAlignment="1">
      <alignment horizontal="center" vertical="center"/>
    </xf>
    <xf numFmtId="0" fontId="41" fillId="0" borderId="0" xfId="39" applyFont="1" applyFill="1" applyBorder="1" applyAlignment="1">
      <alignment horizontal="center" vertical="center" wrapText="1"/>
    </xf>
    <xf numFmtId="0" fontId="41" fillId="0" borderId="0" xfId="39" applyFont="1" applyFill="1" applyBorder="1" applyAlignment="1">
      <alignment horizontal="center" vertical="center"/>
    </xf>
    <xf numFmtId="0" fontId="41" fillId="26" borderId="10" xfId="39" applyFont="1" applyFill="1" applyBorder="1" applyAlignment="1">
      <alignment horizontal="center" vertical="center" wrapText="1"/>
    </xf>
    <xf numFmtId="0" fontId="43" fillId="0" borderId="0" xfId="39" applyFont="1" applyFill="1" applyBorder="1" applyAlignment="1">
      <alignment horizontal="left" vertical="center"/>
    </xf>
    <xf numFmtId="0" fontId="45" fillId="0" borderId="12" xfId="39" applyFont="1" applyBorder="1" applyAlignment="1">
      <alignment horizontal="center" vertical="center" wrapText="1"/>
    </xf>
    <xf numFmtId="0" fontId="45" fillId="0" borderId="12" xfId="39" applyFont="1" applyFill="1" applyBorder="1" applyAlignment="1">
      <alignment horizontal="center" vertical="center"/>
    </xf>
    <xf numFmtId="0" fontId="46" fillId="0" borderId="12" xfId="39" applyFont="1" applyFill="1" applyBorder="1" applyAlignment="1">
      <alignment horizontal="center" vertical="center" wrapText="1"/>
    </xf>
    <xf numFmtId="0" fontId="46" fillId="0" borderId="0" xfId="39" applyFont="1" applyFill="1" applyBorder="1" applyAlignment="1">
      <alignment horizontal="left" vertical="center"/>
    </xf>
    <xf numFmtId="0" fontId="45" fillId="0" borderId="10" xfId="39" applyFont="1" applyFill="1" applyBorder="1" applyAlignment="1">
      <alignment horizontal="center" vertical="center" wrapText="1"/>
    </xf>
    <xf numFmtId="0" fontId="45" fillId="0" borderId="10" xfId="39" applyFont="1" applyBorder="1" applyAlignment="1">
      <alignment horizontal="center" vertical="center" wrapText="1"/>
    </xf>
    <xf numFmtId="0" fontId="45" fillId="0" borderId="10" xfId="39" applyFont="1" applyFill="1" applyBorder="1" applyAlignment="1">
      <alignment horizontal="center" vertical="center"/>
    </xf>
    <xf numFmtId="0" fontId="46" fillId="0" borderId="10" xfId="39" applyFont="1" applyFill="1" applyBorder="1" applyAlignment="1">
      <alignment horizontal="center" vertical="center" wrapText="1"/>
    </xf>
    <xf numFmtId="0" fontId="41" fillId="26" borderId="14" xfId="39" applyFont="1" applyFill="1" applyBorder="1" applyAlignment="1">
      <alignment horizontal="center" vertical="center" wrapText="1"/>
    </xf>
    <xf numFmtId="0" fontId="41" fillId="26" borderId="12" xfId="39" applyFont="1" applyFill="1" applyBorder="1" applyAlignment="1">
      <alignment horizontal="center" vertical="center" wrapText="1"/>
    </xf>
    <xf numFmtId="0" fontId="41" fillId="26" borderId="12" xfId="39" applyFont="1" applyFill="1" applyBorder="1" applyAlignment="1">
      <alignment horizontal="center" vertical="center"/>
    </xf>
    <xf numFmtId="0" fontId="41" fillId="26" borderId="15" xfId="39" applyFont="1" applyFill="1" applyBorder="1" applyAlignment="1">
      <alignment horizontal="center" vertical="center" wrapText="1"/>
    </xf>
    <xf numFmtId="3" fontId="42" fillId="0" borderId="17" xfId="39" applyNumberFormat="1" applyFont="1" applyFill="1" applyBorder="1" applyAlignment="1">
      <alignment horizontal="center" vertical="center"/>
    </xf>
    <xf numFmtId="0" fontId="48" fillId="0" borderId="0" xfId="39" applyFont="1" applyFill="1" applyBorder="1" applyAlignment="1">
      <alignment horizontal="left" vertical="center"/>
    </xf>
    <xf numFmtId="0" fontId="41" fillId="26" borderId="18" xfId="39" applyFont="1" applyFill="1" applyBorder="1" applyAlignment="1">
      <alignment horizontal="center" vertical="center" wrapText="1"/>
    </xf>
    <xf numFmtId="0" fontId="41" fillId="26" borderId="10" xfId="39" applyFont="1" applyFill="1" applyBorder="1" applyAlignment="1">
      <alignment horizontal="center" vertical="center"/>
    </xf>
    <xf numFmtId="0" fontId="41" fillId="26" borderId="19" xfId="39" applyFont="1" applyFill="1" applyBorder="1" applyAlignment="1">
      <alignment horizontal="center" vertical="center" wrapText="1"/>
    </xf>
    <xf numFmtId="0" fontId="41" fillId="26" borderId="20" xfId="39" applyFont="1" applyFill="1" applyBorder="1" applyAlignment="1">
      <alignment horizontal="center" vertical="center"/>
    </xf>
    <xf numFmtId="3" fontId="42" fillId="0" borderId="21" xfId="39" applyNumberFormat="1" applyFont="1" applyFill="1" applyBorder="1" applyAlignment="1">
      <alignment horizontal="center" vertical="center"/>
    </xf>
    <xf numFmtId="0" fontId="49" fillId="26" borderId="10" xfId="39" applyFont="1" applyFill="1" applyBorder="1" applyAlignment="1">
      <alignment horizontal="center" vertical="center" wrapText="1"/>
    </xf>
    <xf numFmtId="0" fontId="50" fillId="26" borderId="18" xfId="39" applyFont="1" applyFill="1" applyBorder="1" applyAlignment="1">
      <alignment horizontal="center" vertical="center" wrapText="1"/>
    </xf>
    <xf numFmtId="0" fontId="50" fillId="26" borderId="10" xfId="39" applyFont="1" applyFill="1" applyBorder="1" applyAlignment="1">
      <alignment horizontal="center" vertical="center" wrapText="1"/>
    </xf>
    <xf numFmtId="3" fontId="42" fillId="26" borderId="21" xfId="39" applyNumberFormat="1" applyFont="1" applyFill="1" applyBorder="1" applyAlignment="1">
      <alignment horizontal="center" vertical="center"/>
    </xf>
    <xf numFmtId="0" fontId="41" fillId="26" borderId="0" xfId="39" applyFont="1" applyFill="1" applyBorder="1" applyAlignment="1">
      <alignment horizontal="left" vertical="center"/>
    </xf>
    <xf numFmtId="0" fontId="41" fillId="26" borderId="19" xfId="39" applyFont="1" applyFill="1" applyBorder="1" applyAlignment="1">
      <alignment horizontal="center" vertical="center"/>
    </xf>
    <xf numFmtId="0" fontId="43" fillId="26" borderId="10" xfId="39" applyFont="1" applyFill="1" applyBorder="1" applyAlignment="1">
      <alignment horizontal="center" vertical="center" wrapText="1"/>
    </xf>
    <xf numFmtId="0" fontId="41" fillId="0" borderId="20" xfId="39" applyFont="1" applyFill="1" applyBorder="1" applyAlignment="1">
      <alignment horizontal="center" vertical="center" wrapText="1"/>
    </xf>
    <xf numFmtId="0" fontId="41" fillId="0" borderId="23" xfId="39" applyFont="1" applyFill="1" applyBorder="1" applyAlignment="1">
      <alignment horizontal="center" vertical="center" wrapText="1"/>
    </xf>
    <xf numFmtId="0" fontId="41" fillId="0" borderId="10" xfId="39" applyFont="1" applyBorder="1" applyAlignment="1">
      <alignment vertical="center" wrapText="1"/>
    </xf>
    <xf numFmtId="0" fontId="40" fillId="0" borderId="0" xfId="39" applyFont="1" applyFill="1" applyBorder="1" applyAlignment="1">
      <alignment vertical="center"/>
    </xf>
    <xf numFmtId="0" fontId="40" fillId="0" borderId="0" xfId="39" applyFont="1" applyAlignment="1">
      <alignment vertical="center"/>
    </xf>
    <xf numFmtId="0" fontId="51" fillId="27" borderId="19" xfId="39" applyFont="1" applyFill="1" applyBorder="1" applyAlignment="1">
      <alignment vertical="center"/>
    </xf>
    <xf numFmtId="0" fontId="52" fillId="0" borderId="0" xfId="39" applyFont="1" applyAlignment="1">
      <alignment vertical="center"/>
    </xf>
    <xf numFmtId="0" fontId="51" fillId="26" borderId="19" xfId="39" applyFont="1" applyFill="1" applyBorder="1" applyAlignment="1">
      <alignment vertical="center"/>
    </xf>
    <xf numFmtId="0" fontId="52" fillId="26" borderId="0" xfId="39" applyFont="1" applyFill="1" applyAlignment="1">
      <alignment vertical="center"/>
    </xf>
    <xf numFmtId="0" fontId="40" fillId="26" borderId="0" xfId="39" applyFont="1" applyFill="1" applyAlignment="1">
      <alignment vertical="center"/>
    </xf>
    <xf numFmtId="0" fontId="40" fillId="26" borderId="0" xfId="39" applyFont="1" applyFill="1" applyBorder="1" applyAlignment="1">
      <alignment horizontal="center" vertical="center"/>
    </xf>
    <xf numFmtId="0" fontId="40" fillId="26" borderId="0" xfId="39" applyFont="1" applyFill="1" applyBorder="1" applyAlignment="1">
      <alignment vertical="center"/>
    </xf>
    <xf numFmtId="0" fontId="53" fillId="28" borderId="19" xfId="39" applyFont="1" applyFill="1" applyBorder="1" applyAlignment="1">
      <alignment vertical="center"/>
    </xf>
    <xf numFmtId="0" fontId="54" fillId="26" borderId="0" xfId="39" applyFont="1" applyFill="1" applyAlignment="1">
      <alignment vertical="center"/>
    </xf>
    <xf numFmtId="0" fontId="40" fillId="0" borderId="0" xfId="39" applyFont="1"/>
    <xf numFmtId="0" fontId="40" fillId="0" borderId="0" xfId="39" applyFont="1" applyFill="1" applyBorder="1" applyAlignment="1">
      <alignment horizontal="center"/>
    </xf>
    <xf numFmtId="0" fontId="40" fillId="0" borderId="0" xfId="39" applyFont="1" applyFill="1" applyBorder="1"/>
    <xf numFmtId="0" fontId="55" fillId="26" borderId="1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56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58" fillId="0" borderId="0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vertical="center"/>
    </xf>
    <xf numFmtId="3" fontId="60" fillId="0" borderId="0" xfId="0" applyNumberFormat="1" applyFont="1" applyFill="1" applyBorder="1" applyAlignment="1">
      <alignment horizontal="center" vertical="center" wrapText="1"/>
    </xf>
    <xf numFmtId="0" fontId="61" fillId="29" borderId="10" xfId="0" applyFont="1" applyFill="1" applyBorder="1" applyAlignment="1">
      <alignment horizontal="center" vertical="center"/>
    </xf>
    <xf numFmtId="0" fontId="40" fillId="29" borderId="1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vertical="center" wrapText="1"/>
    </xf>
    <xf numFmtId="0" fontId="60" fillId="0" borderId="0" xfId="0" applyFont="1" applyFill="1" applyBorder="1" applyAlignment="1">
      <alignment horizontal="justify" vertical="center" wrapText="1"/>
    </xf>
    <xf numFmtId="0" fontId="60" fillId="0" borderId="0" xfId="0" applyFont="1" applyFill="1" applyBorder="1" applyAlignment="1">
      <alignment vertical="center" wrapText="1"/>
    </xf>
    <xf numFmtId="0" fontId="62" fillId="0" borderId="0" xfId="0" applyFont="1" applyFill="1" applyBorder="1" applyAlignment="1">
      <alignment vertical="center" wrapText="1"/>
    </xf>
    <xf numFmtId="0" fontId="61" fillId="29" borderId="10" xfId="0" applyFont="1" applyFill="1" applyBorder="1" applyAlignment="1">
      <alignment horizontal="center" vertical="center" wrapText="1"/>
    </xf>
    <xf numFmtId="0" fontId="61" fillId="29" borderId="10" xfId="39" applyFont="1" applyFill="1" applyBorder="1" applyAlignment="1">
      <alignment horizontal="center" vertical="center"/>
    </xf>
    <xf numFmtId="0" fontId="40" fillId="29" borderId="10" xfId="0" applyFont="1" applyFill="1" applyBorder="1" applyAlignment="1">
      <alignment horizontal="left" vertical="center"/>
    </xf>
    <xf numFmtId="0" fontId="63" fillId="29" borderId="10" xfId="0" applyFont="1" applyFill="1" applyBorder="1" applyAlignment="1">
      <alignment horizontal="center" vertical="center" wrapText="1"/>
    </xf>
    <xf numFmtId="0" fontId="64" fillId="29" borderId="1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justify" vertical="center"/>
    </xf>
    <xf numFmtId="0" fontId="43" fillId="0" borderId="0" xfId="0" applyFont="1"/>
    <xf numFmtId="0" fontId="43" fillId="0" borderId="0" xfId="0" applyFont="1" applyBorder="1"/>
    <xf numFmtId="0" fontId="43" fillId="26" borderId="0" xfId="0" applyFont="1" applyFill="1" applyBorder="1" applyAlignment="1">
      <alignment horizontal="left" vertical="center" wrapText="1"/>
    </xf>
    <xf numFmtId="0" fontId="41" fillId="0" borderId="0" xfId="0" applyFont="1"/>
    <xf numFmtId="0" fontId="65" fillId="0" borderId="0" xfId="0" applyFont="1"/>
    <xf numFmtId="0" fontId="66" fillId="0" borderId="0" xfId="0" applyFont="1"/>
    <xf numFmtId="0" fontId="40" fillId="0" borderId="0" xfId="0" applyFont="1" applyFill="1"/>
    <xf numFmtId="0" fontId="40" fillId="0" borderId="0" xfId="0" applyFont="1"/>
    <xf numFmtId="0" fontId="61" fillId="0" borderId="0" xfId="0" applyFont="1" applyAlignment="1">
      <alignment horizontal="left"/>
    </xf>
    <xf numFmtId="0" fontId="61" fillId="0" borderId="0" xfId="0" applyFont="1"/>
    <xf numFmtId="0" fontId="67" fillId="26" borderId="0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0" fillId="26" borderId="0" xfId="0" applyFont="1" applyFill="1" applyBorder="1" applyAlignment="1">
      <alignment vertical="center"/>
    </xf>
    <xf numFmtId="0" fontId="68" fillId="0" borderId="0" xfId="0" applyFont="1" applyFill="1" applyBorder="1" applyAlignment="1">
      <alignment horizontal="left" vertical="center"/>
    </xf>
    <xf numFmtId="0" fontId="69" fillId="0" borderId="0" xfId="0" applyFont="1" applyFill="1" applyAlignment="1">
      <alignment vertical="center"/>
    </xf>
    <xf numFmtId="0" fontId="70" fillId="0" borderId="0" xfId="0" applyFont="1" applyFill="1" applyBorder="1" applyAlignment="1">
      <alignment vertical="center"/>
    </xf>
    <xf numFmtId="0" fontId="71" fillId="0" borderId="0" xfId="0" applyFont="1" applyFill="1" applyBorder="1" applyAlignment="1">
      <alignment horizontal="left" vertical="center"/>
    </xf>
    <xf numFmtId="0" fontId="72" fillId="0" borderId="0" xfId="0" applyFont="1" applyFill="1" applyBorder="1" applyAlignment="1">
      <alignment vertical="center"/>
    </xf>
    <xf numFmtId="0" fontId="72" fillId="0" borderId="0" xfId="0" applyFont="1" applyFill="1" applyAlignment="1">
      <alignment vertical="center"/>
    </xf>
    <xf numFmtId="0" fontId="72" fillId="0" borderId="27" xfId="0" applyFont="1" applyFill="1" applyBorder="1" applyAlignment="1">
      <alignment vertical="center"/>
    </xf>
    <xf numFmtId="0" fontId="71" fillId="0" borderId="27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73" fillId="0" borderId="0" xfId="0" applyFont="1" applyFill="1" applyBorder="1" applyAlignment="1">
      <alignment vertical="center"/>
    </xf>
    <xf numFmtId="0" fontId="45" fillId="26" borderId="0" xfId="0" applyFont="1" applyFill="1" applyBorder="1" applyAlignment="1">
      <alignment vertical="center"/>
    </xf>
    <xf numFmtId="0" fontId="73" fillId="0" borderId="0" xfId="0" applyFont="1" applyFill="1" applyAlignment="1">
      <alignment vertical="center"/>
    </xf>
    <xf numFmtId="0" fontId="45" fillId="0" borderId="28" xfId="0" applyFont="1" applyBorder="1" applyAlignment="1">
      <alignment horizontal="left" vertical="center"/>
    </xf>
    <xf numFmtId="0" fontId="73" fillId="0" borderId="29" xfId="0" applyFont="1" applyFill="1" applyBorder="1" applyAlignment="1">
      <alignment vertical="center"/>
    </xf>
    <xf numFmtId="0" fontId="73" fillId="0" borderId="22" xfId="0" applyFont="1" applyFill="1" applyBorder="1" applyAlignment="1">
      <alignment vertical="center"/>
    </xf>
    <xf numFmtId="0" fontId="45" fillId="0" borderId="22" xfId="0" applyFont="1" applyFill="1" applyBorder="1" applyAlignment="1">
      <alignment horizontal="left" vertical="center"/>
    </xf>
    <xf numFmtId="0" fontId="73" fillId="0" borderId="28" xfId="0" applyFont="1" applyFill="1" applyBorder="1" applyAlignment="1">
      <alignment vertical="center"/>
    </xf>
    <xf numFmtId="0" fontId="73" fillId="0" borderId="0" xfId="0" applyFont="1" applyFill="1" applyBorder="1" applyAlignment="1">
      <alignment horizontal="left" vertical="center"/>
    </xf>
    <xf numFmtId="0" fontId="74" fillId="0" borderId="29" xfId="0" applyFont="1" applyFill="1" applyBorder="1" applyAlignment="1">
      <alignment horizontal="left" vertical="center"/>
    </xf>
    <xf numFmtId="0" fontId="75" fillId="0" borderId="22" xfId="0" applyFont="1" applyFill="1" applyBorder="1" applyAlignment="1">
      <alignment horizontal="left" vertical="center"/>
    </xf>
    <xf numFmtId="0" fontId="72" fillId="0" borderId="0" xfId="0" applyFont="1" applyFill="1" applyBorder="1" applyAlignment="1">
      <alignment horizontal="left" vertical="center"/>
    </xf>
    <xf numFmtId="0" fontId="43" fillId="26" borderId="0" xfId="0" applyFont="1" applyFill="1" applyBorder="1" applyAlignment="1">
      <alignment vertical="center"/>
    </xf>
    <xf numFmtId="0" fontId="74" fillId="0" borderId="28" xfId="0" applyFont="1" applyFill="1" applyBorder="1" applyAlignment="1">
      <alignment horizontal="left" vertical="center"/>
    </xf>
    <xf numFmtId="0" fontId="75" fillId="0" borderId="0" xfId="0" applyFont="1" applyFill="1" applyBorder="1" applyAlignment="1">
      <alignment horizontal="left" vertical="center"/>
    </xf>
    <xf numFmtId="0" fontId="76" fillId="0" borderId="0" xfId="0" applyFont="1" applyFill="1" applyBorder="1"/>
    <xf numFmtId="0" fontId="75" fillId="0" borderId="0" xfId="0" applyFont="1" applyFill="1" applyBorder="1" applyAlignment="1">
      <alignment horizontal="left"/>
    </xf>
    <xf numFmtId="0" fontId="69" fillId="0" borderId="0" xfId="0" applyFont="1" applyFill="1" applyBorder="1"/>
    <xf numFmtId="0" fontId="61" fillId="0" borderId="0" xfId="0" applyFont="1" applyBorder="1"/>
    <xf numFmtId="0" fontId="61" fillId="26" borderId="0" xfId="0" applyFont="1" applyFill="1" applyBorder="1"/>
    <xf numFmtId="0" fontId="77" fillId="0" borderId="0" xfId="0" applyFont="1" applyFill="1" applyBorder="1"/>
    <xf numFmtId="0" fontId="78" fillId="0" borderId="28" xfId="0" applyFont="1" applyFill="1" applyBorder="1" applyAlignment="1">
      <alignment horizontal="left"/>
    </xf>
    <xf numFmtId="0" fontId="78" fillId="0" borderId="26" xfId="0" applyFont="1" applyFill="1" applyBorder="1" applyAlignment="1">
      <alignment horizontal="left"/>
    </xf>
    <xf numFmtId="0" fontId="61" fillId="26" borderId="0" xfId="0" applyFont="1" applyFill="1" applyBorder="1" applyAlignment="1">
      <alignment horizontal="left" vertical="center" wrapText="1"/>
    </xf>
    <xf numFmtId="0" fontId="79" fillId="0" borderId="0" xfId="0" applyFont="1"/>
    <xf numFmtId="0" fontId="80" fillId="0" borderId="0" xfId="0" applyFont="1"/>
    <xf numFmtId="0" fontId="40" fillId="0" borderId="28" xfId="0" applyFont="1" applyFill="1" applyBorder="1"/>
    <xf numFmtId="0" fontId="40" fillId="0" borderId="26" xfId="0" applyFont="1" applyBorder="1"/>
    <xf numFmtId="0" fontId="81" fillId="26" borderId="0" xfId="0" applyFont="1" applyFill="1" applyBorder="1"/>
    <xf numFmtId="0" fontId="82" fillId="25" borderId="28" xfId="0" applyFont="1" applyFill="1" applyBorder="1"/>
    <xf numFmtId="0" fontId="80" fillId="25" borderId="26" xfId="0" applyFont="1" applyFill="1" applyBorder="1" applyAlignment="1">
      <alignment horizontal="left"/>
    </xf>
    <xf numFmtId="0" fontId="69" fillId="0" borderId="0" xfId="0" applyFont="1" applyFill="1"/>
    <xf numFmtId="0" fontId="40" fillId="26" borderId="0" xfId="0" applyFont="1" applyFill="1" applyBorder="1"/>
    <xf numFmtId="0" fontId="81" fillId="0" borderId="0" xfId="0" applyFont="1"/>
    <xf numFmtId="0" fontId="83" fillId="0" borderId="0" xfId="0" applyFont="1"/>
    <xf numFmtId="0" fontId="81" fillId="0" borderId="28" xfId="0" applyFont="1" applyFill="1" applyBorder="1"/>
    <xf numFmtId="0" fontId="79" fillId="0" borderId="26" xfId="0" applyFont="1" applyFill="1" applyBorder="1" applyAlignment="1">
      <alignment horizontal="left"/>
    </xf>
    <xf numFmtId="0" fontId="40" fillId="0" borderId="26" xfId="0" applyFont="1" applyFill="1" applyBorder="1" applyAlignment="1">
      <alignment horizontal="left"/>
    </xf>
    <xf numFmtId="0" fontId="84" fillId="0" borderId="26" xfId="0" applyFont="1" applyFill="1" applyBorder="1" applyAlignment="1">
      <alignment horizontal="left"/>
    </xf>
    <xf numFmtId="0" fontId="79" fillId="0" borderId="28" xfId="0" applyFont="1" applyFill="1" applyBorder="1"/>
    <xf numFmtId="0" fontId="80" fillId="26" borderId="0" xfId="0" applyFont="1" applyFill="1" applyBorder="1"/>
    <xf numFmtId="0" fontId="79" fillId="26" borderId="0" xfId="0" applyFont="1" applyFill="1" applyBorder="1"/>
    <xf numFmtId="0" fontId="81" fillId="0" borderId="28" xfId="0" applyFont="1" applyBorder="1"/>
    <xf numFmtId="0" fontId="81" fillId="0" borderId="26" xfId="0" applyFont="1" applyBorder="1"/>
    <xf numFmtId="0" fontId="61" fillId="0" borderId="28" xfId="0" applyFont="1" applyBorder="1"/>
    <xf numFmtId="0" fontId="61" fillId="0" borderId="26" xfId="0" applyFont="1" applyBorder="1"/>
    <xf numFmtId="0" fontId="68" fillId="0" borderId="0" xfId="0" applyFont="1" applyFill="1" applyBorder="1" applyAlignment="1">
      <alignment horizontal="left"/>
    </xf>
    <xf numFmtId="0" fontId="70" fillId="0" borderId="0" xfId="0" applyFont="1" applyFill="1" applyBorder="1"/>
    <xf numFmtId="0" fontId="69" fillId="0" borderId="28" xfId="0" applyFont="1" applyFill="1" applyBorder="1"/>
    <xf numFmtId="0" fontId="69" fillId="0" borderId="26" xfId="0" applyFont="1" applyFill="1" applyBorder="1"/>
    <xf numFmtId="0" fontId="41" fillId="26" borderId="0" xfId="0" applyFont="1" applyFill="1" applyBorder="1"/>
    <xf numFmtId="0" fontId="72" fillId="0" borderId="0" xfId="0" applyFont="1" applyFill="1" applyBorder="1"/>
    <xf numFmtId="0" fontId="72" fillId="0" borderId="0" xfId="0" applyFont="1" applyFill="1"/>
    <xf numFmtId="0" fontId="85" fillId="0" borderId="28" xfId="0" applyFont="1" applyFill="1" applyBorder="1"/>
    <xf numFmtId="0" fontId="72" fillId="0" borderId="26" xfId="0" applyFont="1" applyFill="1" applyBorder="1"/>
    <xf numFmtId="0" fontId="71" fillId="0" borderId="27" xfId="0" applyFont="1" applyFill="1" applyBorder="1" applyAlignment="1">
      <alignment horizontal="left"/>
    </xf>
    <xf numFmtId="0" fontId="45" fillId="26" borderId="0" xfId="0" applyFont="1" applyFill="1" applyBorder="1"/>
    <xf numFmtId="0" fontId="73" fillId="0" borderId="0" xfId="0" applyFont="1" applyFill="1" applyBorder="1"/>
    <xf numFmtId="0" fontId="73" fillId="0" borderId="0" xfId="0" applyFont="1" applyFill="1"/>
    <xf numFmtId="0" fontId="45" fillId="0" borderId="28" xfId="0" applyFont="1" applyBorder="1" applyAlignment="1">
      <alignment horizontal="left" vertical="center" indent="4"/>
    </xf>
    <xf numFmtId="0" fontId="73" fillId="0" borderId="26" xfId="0" applyFont="1" applyFill="1" applyBorder="1"/>
    <xf numFmtId="0" fontId="45" fillId="0" borderId="0" xfId="0" applyFont="1" applyFill="1" applyBorder="1" applyAlignment="1">
      <alignment horizontal="left"/>
    </xf>
    <xf numFmtId="0" fontId="45" fillId="0" borderId="0" xfId="0" applyFont="1" applyFill="1" applyBorder="1"/>
    <xf numFmtId="0" fontId="73" fillId="0" borderId="28" xfId="0" applyFont="1" applyFill="1" applyBorder="1"/>
    <xf numFmtId="0" fontId="45" fillId="0" borderId="22" xfId="0" applyFont="1" applyFill="1" applyBorder="1" applyAlignment="1">
      <alignment horizontal="left"/>
    </xf>
    <xf numFmtId="0" fontId="73" fillId="0" borderId="0" xfId="0" applyFont="1" applyFill="1" applyBorder="1" applyAlignment="1">
      <alignment horizontal="left"/>
    </xf>
    <xf numFmtId="0" fontId="74" fillId="0" borderId="28" xfId="0" applyFont="1" applyFill="1" applyBorder="1" applyAlignment="1">
      <alignment horizontal="left"/>
    </xf>
    <xf numFmtId="0" fontId="75" fillId="0" borderId="26" xfId="0" applyFont="1" applyFill="1" applyBorder="1" applyAlignment="1">
      <alignment horizontal="left"/>
    </xf>
    <xf numFmtId="0" fontId="61" fillId="25" borderId="28" xfId="0" applyFont="1" applyFill="1" applyBorder="1" applyAlignment="1">
      <alignment horizontal="left"/>
    </xf>
    <xf numFmtId="0" fontId="75" fillId="25" borderId="26" xfId="0" applyFont="1" applyFill="1" applyBorder="1" applyAlignment="1">
      <alignment horizontal="left"/>
    </xf>
    <xf numFmtId="0" fontId="61" fillId="0" borderId="0" xfId="0" applyFont="1" applyFill="1" applyBorder="1"/>
    <xf numFmtId="0" fontId="76" fillId="0" borderId="0" xfId="0" applyFont="1" applyFill="1"/>
    <xf numFmtId="0" fontId="61" fillId="0" borderId="28" xfId="0" applyFont="1" applyFill="1" applyBorder="1" applyAlignment="1">
      <alignment horizontal="left"/>
    </xf>
    <xf numFmtId="0" fontId="86" fillId="0" borderId="0" xfId="0" applyFont="1" applyFill="1" applyBorder="1" applyAlignment="1">
      <alignment horizontal="left"/>
    </xf>
    <xf numFmtId="0" fontId="87" fillId="0" borderId="18" xfId="39" applyFont="1" applyFill="1" applyBorder="1" applyAlignment="1">
      <alignment horizontal="center" vertical="center" wrapText="1"/>
    </xf>
    <xf numFmtId="2" fontId="52" fillId="0" borderId="20" xfId="39" applyNumberFormat="1" applyFont="1" applyBorder="1" applyAlignment="1">
      <alignment horizontal="left" vertical="center" wrapText="1"/>
    </xf>
    <xf numFmtId="0" fontId="61" fillId="29" borderId="10" xfId="0" applyFont="1" applyFill="1" applyBorder="1" applyAlignment="1">
      <alignment horizontal="center" vertical="center" wrapText="1"/>
    </xf>
    <xf numFmtId="0" fontId="43" fillId="0" borderId="30" xfId="39" applyFont="1" applyFill="1" applyBorder="1" applyAlignment="1">
      <alignment horizontal="left" vertical="center"/>
    </xf>
    <xf numFmtId="0" fontId="90" fillId="26" borderId="0" xfId="39" applyFont="1" applyFill="1" applyBorder="1" applyAlignment="1">
      <alignment horizontal="left" vertical="center"/>
    </xf>
    <xf numFmtId="0" fontId="90" fillId="0" borderId="0" xfId="39" applyFont="1" applyFill="1" applyBorder="1" applyAlignment="1">
      <alignment horizontal="left" vertical="center"/>
    </xf>
    <xf numFmtId="0" fontId="91" fillId="0" borderId="0" xfId="39" applyFont="1" applyFill="1" applyBorder="1" applyAlignment="1">
      <alignment horizontal="left" vertical="center"/>
    </xf>
    <xf numFmtId="0" fontId="92" fillId="0" borderId="0" xfId="39" applyFont="1" applyFill="1" applyBorder="1" applyAlignment="1">
      <alignment horizontal="left" vertical="center"/>
    </xf>
    <xf numFmtId="0" fontId="91" fillId="25" borderId="0" xfId="39" applyFont="1" applyFill="1" applyBorder="1" applyAlignment="1">
      <alignment horizontal="left" vertical="center"/>
    </xf>
    <xf numFmtId="0" fontId="41" fillId="26" borderId="0" xfId="39" applyFont="1" applyFill="1" applyBorder="1" applyAlignment="1">
      <alignment horizontal="center" vertical="center" wrapText="1"/>
    </xf>
    <xf numFmtId="0" fontId="41" fillId="0" borderId="32" xfId="39" applyFont="1" applyFill="1" applyBorder="1" applyAlignment="1">
      <alignment horizontal="center" vertical="center" wrapText="1"/>
    </xf>
    <xf numFmtId="0" fontId="41" fillId="0" borderId="32" xfId="39" applyFont="1" applyBorder="1" applyAlignment="1">
      <alignment horizontal="center" vertical="center" wrapText="1"/>
    </xf>
    <xf numFmtId="0" fontId="41" fillId="24" borderId="32" xfId="39" applyFont="1" applyFill="1" applyBorder="1" applyAlignment="1">
      <alignment horizontal="center" vertical="center" wrapText="1"/>
    </xf>
    <xf numFmtId="0" fontId="40" fillId="24" borderId="32" xfId="39" applyFont="1" applyFill="1" applyBorder="1" applyAlignment="1">
      <alignment horizontal="center" vertical="center" wrapText="1"/>
    </xf>
    <xf numFmtId="0" fontId="41" fillId="24" borderId="32" xfId="39" applyFont="1" applyFill="1" applyBorder="1" applyAlignment="1">
      <alignment horizontal="center" vertical="center"/>
    </xf>
    <xf numFmtId="0" fontId="40" fillId="0" borderId="0" xfId="39" applyFont="1" applyFill="1" applyBorder="1" applyAlignment="1">
      <alignment horizontal="center" vertical="center"/>
    </xf>
    <xf numFmtId="0" fontId="93" fillId="30" borderId="33" xfId="39" applyFont="1" applyFill="1" applyBorder="1" applyAlignment="1">
      <alignment horizontal="left" vertical="center"/>
    </xf>
    <xf numFmtId="0" fontId="35" fillId="0" borderId="0" xfId="39" applyFont="1" applyBorder="1" applyAlignment="1">
      <alignment horizontal="center" vertical="center" wrapText="1"/>
    </xf>
    <xf numFmtId="0" fontId="93" fillId="30" borderId="0" xfId="39" applyFont="1" applyFill="1" applyBorder="1" applyAlignment="1">
      <alignment horizontal="left" vertical="center"/>
    </xf>
    <xf numFmtId="0" fontId="94" fillId="30" borderId="0" xfId="39" applyFont="1" applyFill="1" applyBorder="1" applyAlignment="1">
      <alignment horizontal="left" vertical="center"/>
    </xf>
    <xf numFmtId="0" fontId="43" fillId="0" borderId="28" xfId="39" applyFont="1" applyBorder="1" applyAlignment="1">
      <alignment horizontal="center" vertical="center" wrapText="1"/>
    </xf>
    <xf numFmtId="4" fontId="42" fillId="0" borderId="20" xfId="39" applyNumberFormat="1" applyFont="1" applyFill="1" applyBorder="1" applyAlignment="1">
      <alignment horizontal="center" vertical="center"/>
    </xf>
    <xf numFmtId="4" fontId="42" fillId="0" borderId="16" xfId="39" applyNumberFormat="1" applyFont="1" applyFill="1" applyBorder="1" applyAlignment="1">
      <alignment horizontal="center" vertical="center"/>
    </xf>
    <xf numFmtId="4" fontId="42" fillId="26" borderId="21" xfId="39" applyNumberFormat="1" applyFont="1" applyFill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3" fontId="43" fillId="0" borderId="0" xfId="39" applyNumberFormat="1" applyFont="1" applyFill="1" applyBorder="1" applyAlignment="1">
      <alignment horizontal="left" vertical="center"/>
    </xf>
    <xf numFmtId="2" fontId="43" fillId="0" borderId="0" xfId="39" applyNumberFormat="1" applyFont="1" applyFill="1" applyBorder="1" applyAlignment="1">
      <alignment horizontal="left" vertical="center"/>
    </xf>
    <xf numFmtId="0" fontId="95" fillId="26" borderId="10" xfId="0" applyFont="1" applyFill="1" applyBorder="1" applyAlignment="1">
      <alignment horizontal="left" vertical="center"/>
    </xf>
    <xf numFmtId="4" fontId="42" fillId="0" borderId="17" xfId="39" applyNumberFormat="1" applyFont="1" applyFill="1" applyBorder="1" applyAlignment="1">
      <alignment horizontal="center" vertical="center"/>
    </xf>
    <xf numFmtId="4" fontId="42" fillId="0" borderId="21" xfId="39" applyNumberFormat="1" applyFont="1" applyFill="1" applyBorder="1" applyAlignment="1">
      <alignment horizontal="center" vertical="center"/>
    </xf>
    <xf numFmtId="0" fontId="95" fillId="0" borderId="18" xfId="0" applyFont="1" applyBorder="1" applyAlignment="1">
      <alignment horizontal="center" vertical="center"/>
    </xf>
    <xf numFmtId="0" fontId="55" fillId="0" borderId="18" xfId="0" applyFont="1" applyBorder="1" applyAlignment="1">
      <alignment horizontal="center" vertical="center"/>
    </xf>
    <xf numFmtId="0" fontId="55" fillId="26" borderId="20" xfId="0" applyFont="1" applyFill="1" applyBorder="1" applyAlignment="1">
      <alignment horizontal="left" vertical="center"/>
    </xf>
    <xf numFmtId="0" fontId="96" fillId="0" borderId="31" xfId="0" applyFont="1" applyBorder="1" applyAlignment="1">
      <alignment horizontal="center" vertical="center"/>
    </xf>
    <xf numFmtId="0" fontId="97" fillId="26" borderId="20" xfId="0" applyFont="1" applyFill="1" applyBorder="1" applyAlignment="1">
      <alignment horizontal="left" vertical="center"/>
    </xf>
    <xf numFmtId="0" fontId="88" fillId="26" borderId="20" xfId="0" applyFont="1" applyFill="1" applyBorder="1" applyAlignment="1">
      <alignment horizontal="left" vertical="center"/>
    </xf>
    <xf numFmtId="0" fontId="98" fillId="0" borderId="31" xfId="0" applyFont="1" applyBorder="1" applyAlignment="1">
      <alignment horizontal="center" vertical="center"/>
    </xf>
    <xf numFmtId="0" fontId="99" fillId="0" borderId="18" xfId="0" applyFont="1" applyBorder="1" applyAlignment="1">
      <alignment horizontal="center" vertical="center"/>
    </xf>
    <xf numFmtId="0" fontId="99" fillId="26" borderId="10" xfId="0" applyFont="1" applyFill="1" applyBorder="1" applyAlignment="1">
      <alignment horizontal="left" vertical="center"/>
    </xf>
    <xf numFmtId="0" fontId="99" fillId="0" borderId="18" xfId="39" applyFont="1" applyFill="1" applyBorder="1" applyAlignment="1">
      <alignment horizontal="center" vertical="center" wrapText="1"/>
    </xf>
    <xf numFmtId="0" fontId="99" fillId="0" borderId="10" xfId="39" applyFont="1" applyBorder="1" applyAlignment="1">
      <alignment horizontal="left" vertical="center" wrapText="1"/>
    </xf>
    <xf numFmtId="0" fontId="55" fillId="26" borderId="18" xfId="0" applyFont="1" applyFill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55" fillId="0" borderId="31" xfId="0" applyFont="1" applyBorder="1" applyAlignment="1">
      <alignment horizontal="center" vertical="center"/>
    </xf>
    <xf numFmtId="0" fontId="42" fillId="26" borderId="20" xfId="0" applyFont="1" applyFill="1" applyBorder="1" applyAlignment="1">
      <alignment horizontal="left" vertical="center"/>
    </xf>
    <xf numFmtId="0" fontId="100" fillId="0" borderId="0" xfId="39" applyFont="1" applyFill="1" applyBorder="1" applyAlignment="1">
      <alignment horizontal="center" vertical="center"/>
    </xf>
    <xf numFmtId="3" fontId="42" fillId="0" borderId="35" xfId="39" applyNumberFormat="1" applyFont="1" applyFill="1" applyBorder="1" applyAlignment="1">
      <alignment horizontal="center" vertical="center"/>
    </xf>
    <xf numFmtId="0" fontId="45" fillId="0" borderId="38" xfId="39" applyFont="1" applyFill="1" applyBorder="1" applyAlignment="1">
      <alignment horizontal="center" vertical="center" wrapText="1"/>
    </xf>
    <xf numFmtId="0" fontId="45" fillId="0" borderId="38" xfId="39" applyFont="1" applyBorder="1" applyAlignment="1">
      <alignment horizontal="center" vertical="center" wrapText="1"/>
    </xf>
    <xf numFmtId="0" fontId="45" fillId="0" borderId="38" xfId="39" applyFont="1" applyFill="1" applyBorder="1" applyAlignment="1">
      <alignment horizontal="center" vertical="center"/>
    </xf>
    <xf numFmtId="3" fontId="42" fillId="0" borderId="39" xfId="39" applyNumberFormat="1" applyFont="1" applyFill="1" applyBorder="1" applyAlignment="1">
      <alignment horizontal="center" vertical="center"/>
    </xf>
    <xf numFmtId="4" fontId="42" fillId="0" borderId="40" xfId="39" applyNumberFormat="1" applyFont="1" applyFill="1" applyBorder="1" applyAlignment="1">
      <alignment horizontal="center" vertical="center"/>
    </xf>
    <xf numFmtId="0" fontId="55" fillId="26" borderId="41" xfId="0" applyFont="1" applyFill="1" applyBorder="1" applyAlignment="1">
      <alignment horizontal="center" vertical="center"/>
    </xf>
    <xf numFmtId="0" fontId="55" fillId="26" borderId="13" xfId="0" applyFont="1" applyFill="1" applyBorder="1" applyAlignment="1">
      <alignment horizontal="left" vertical="center"/>
    </xf>
    <xf numFmtId="0" fontId="41" fillId="26" borderId="38" xfId="39" applyFont="1" applyFill="1" applyBorder="1" applyAlignment="1">
      <alignment horizontal="center" vertical="center" wrapText="1"/>
    </xf>
    <xf numFmtId="0" fontId="41" fillId="26" borderId="31" xfId="39" applyFont="1" applyFill="1" applyBorder="1" applyAlignment="1">
      <alignment horizontal="center" vertical="center" wrapText="1"/>
    </xf>
    <xf numFmtId="0" fontId="41" fillId="26" borderId="32" xfId="39" applyFont="1" applyFill="1" applyBorder="1" applyAlignment="1">
      <alignment horizontal="center" vertical="center" wrapText="1"/>
    </xf>
    <xf numFmtId="0" fontId="41" fillId="26" borderId="32" xfId="39" applyFont="1" applyFill="1" applyBorder="1" applyAlignment="1">
      <alignment horizontal="center" vertical="center"/>
    </xf>
    <xf numFmtId="0" fontId="41" fillId="26" borderId="48" xfId="39" applyFont="1" applyFill="1" applyBorder="1" applyAlignment="1">
      <alignment horizontal="center" vertical="center"/>
    </xf>
    <xf numFmtId="0" fontId="41" fillId="26" borderId="47" xfId="39" applyFont="1" applyFill="1" applyBorder="1" applyAlignment="1">
      <alignment horizontal="center" vertical="center"/>
    </xf>
    <xf numFmtId="3" fontId="42" fillId="26" borderId="49" xfId="39" applyNumberFormat="1" applyFont="1" applyFill="1" applyBorder="1" applyAlignment="1">
      <alignment horizontal="center" vertical="center"/>
    </xf>
    <xf numFmtId="4" fontId="42" fillId="26" borderId="49" xfId="39" applyNumberFormat="1" applyFont="1" applyFill="1" applyBorder="1" applyAlignment="1">
      <alignment horizontal="center" vertical="center"/>
    </xf>
    <xf numFmtId="4" fontId="42" fillId="0" borderId="46" xfId="39" applyNumberFormat="1" applyFont="1" applyFill="1" applyBorder="1" applyAlignment="1">
      <alignment horizontal="center" vertical="center"/>
    </xf>
    <xf numFmtId="0" fontId="41" fillId="0" borderId="32" xfId="39" applyFont="1" applyFill="1" applyBorder="1" applyAlignment="1">
      <alignment horizontal="center" vertical="center"/>
    </xf>
    <xf numFmtId="0" fontId="41" fillId="0" borderId="32" xfId="39" applyFont="1" applyBorder="1" applyAlignment="1">
      <alignment horizontal="center" vertical="center"/>
    </xf>
    <xf numFmtId="0" fontId="41" fillId="0" borderId="47" xfId="39" applyFont="1" applyFill="1" applyBorder="1" applyAlignment="1">
      <alignment horizontal="center" vertical="center" wrapText="1"/>
    </xf>
    <xf numFmtId="3" fontId="42" fillId="0" borderId="51" xfId="39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96" fillId="0" borderId="0" xfId="0" applyFont="1" applyBorder="1" applyAlignment="1">
      <alignment horizontal="center" vertical="center"/>
    </xf>
    <xf numFmtId="0" fontId="100" fillId="0" borderId="0" xfId="39" applyFont="1" applyFill="1" applyBorder="1" applyAlignment="1">
      <alignment vertical="center"/>
    </xf>
    <xf numFmtId="0" fontId="82" fillId="25" borderId="0" xfId="0" applyFont="1" applyFill="1" applyBorder="1"/>
    <xf numFmtId="0" fontId="40" fillId="0" borderId="0" xfId="0" applyFont="1" applyFill="1" applyBorder="1"/>
    <xf numFmtId="0" fontId="40" fillId="0" borderId="0" xfId="0" applyFont="1" applyBorder="1"/>
    <xf numFmtId="0" fontId="81" fillId="0" borderId="0" xfId="0" applyFont="1" applyBorder="1"/>
    <xf numFmtId="0" fontId="71" fillId="0" borderId="0" xfId="0" applyFont="1" applyFill="1" applyBorder="1" applyAlignment="1">
      <alignment horizontal="left"/>
    </xf>
    <xf numFmtId="0" fontId="85" fillId="0" borderId="28" xfId="0" applyFont="1" applyFill="1" applyBorder="1" applyAlignment="1">
      <alignment vertical="center"/>
    </xf>
    <xf numFmtId="0" fontId="52" fillId="26" borderId="0" xfId="0" applyFont="1" applyFill="1" applyBorder="1" applyAlignment="1">
      <alignment horizontal="center" vertical="center"/>
    </xf>
    <xf numFmtId="0" fontId="52" fillId="26" borderId="0" xfId="0" applyFont="1" applyFill="1" applyBorder="1" applyAlignment="1">
      <alignment horizontal="left" vertical="center"/>
    </xf>
    <xf numFmtId="0" fontId="50" fillId="26" borderId="0" xfId="39" applyFont="1" applyFill="1" applyBorder="1" applyAlignment="1">
      <alignment horizontal="center" vertical="center" wrapText="1"/>
    </xf>
    <xf numFmtId="0" fontId="41" fillId="26" borderId="0" xfId="39" applyFont="1" applyFill="1" applyBorder="1" applyAlignment="1">
      <alignment horizontal="center" vertical="center"/>
    </xf>
    <xf numFmtId="0" fontId="93" fillId="30" borderId="33" xfId="39" applyFont="1" applyFill="1" applyBorder="1" applyAlignment="1">
      <alignment horizontal="left" vertical="center"/>
    </xf>
    <xf numFmtId="0" fontId="87" fillId="26" borderId="37" xfId="0" applyFont="1" applyFill="1" applyBorder="1" applyAlignment="1">
      <alignment horizontal="center" vertical="center"/>
    </xf>
    <xf numFmtId="2" fontId="52" fillId="0" borderId="40" xfId="39" applyNumberFormat="1" applyFont="1" applyBorder="1" applyAlignment="1">
      <alignment horizontal="left" vertical="center" wrapText="1"/>
    </xf>
    <xf numFmtId="0" fontId="41" fillId="0" borderId="54" xfId="39" applyFont="1" applyFill="1" applyBorder="1" applyAlignment="1">
      <alignment horizontal="center" vertical="center" wrapText="1"/>
    </xf>
    <xf numFmtId="0" fontId="41" fillId="0" borderId="38" xfId="39" applyFont="1" applyBorder="1" applyAlignment="1">
      <alignment horizontal="center" vertical="center" wrapText="1"/>
    </xf>
    <xf numFmtId="0" fontId="41" fillId="0" borderId="38" xfId="39" applyFont="1" applyFill="1" applyBorder="1" applyAlignment="1">
      <alignment horizontal="center" vertical="center" wrapText="1"/>
    </xf>
    <xf numFmtId="0" fontId="41" fillId="0" borderId="38" xfId="39" applyFont="1" applyFill="1" applyBorder="1" applyAlignment="1">
      <alignment horizontal="center" vertical="center"/>
    </xf>
    <xf numFmtId="0" fontId="41" fillId="0" borderId="38" xfId="39" applyFont="1" applyBorder="1" applyAlignment="1">
      <alignment horizontal="center" vertical="center"/>
    </xf>
    <xf numFmtId="0" fontId="41" fillId="0" borderId="40" xfId="39" applyFont="1" applyFill="1" applyBorder="1" applyAlignment="1">
      <alignment horizontal="center" vertical="center" wrapText="1"/>
    </xf>
    <xf numFmtId="0" fontId="97" fillId="26" borderId="47" xfId="0" applyFont="1" applyFill="1" applyBorder="1" applyAlignment="1">
      <alignment horizontal="left" vertical="center"/>
    </xf>
    <xf numFmtId="0" fontId="40" fillId="26" borderId="0" xfId="39" applyFont="1" applyFill="1" applyBorder="1" applyAlignment="1">
      <alignment horizontal="left" vertical="center"/>
    </xf>
    <xf numFmtId="4" fontId="42" fillId="0" borderId="47" xfId="39" applyNumberFormat="1" applyFont="1" applyFill="1" applyBorder="1" applyAlignment="1">
      <alignment horizontal="center" vertical="center"/>
    </xf>
    <xf numFmtId="4" fontId="42" fillId="0" borderId="51" xfId="39" applyNumberFormat="1" applyFont="1" applyFill="1" applyBorder="1" applyAlignment="1">
      <alignment horizontal="center" vertical="center"/>
    </xf>
    <xf numFmtId="4" fontId="42" fillId="0" borderId="11" xfId="39" applyNumberFormat="1" applyFont="1" applyFill="1" applyBorder="1" applyAlignment="1">
      <alignment horizontal="center" vertical="center"/>
    </xf>
    <xf numFmtId="0" fontId="94" fillId="0" borderId="0" xfId="0" applyFont="1" applyBorder="1" applyAlignment="1">
      <alignment vertical="center"/>
    </xf>
    <xf numFmtId="4" fontId="42" fillId="0" borderId="36" xfId="39" applyNumberFormat="1" applyFont="1" applyFill="1" applyBorder="1" applyAlignment="1">
      <alignment horizontal="center" vertical="center"/>
    </xf>
    <xf numFmtId="0" fontId="55" fillId="0" borderId="14" xfId="0" applyFont="1" applyBorder="1" applyAlignment="1">
      <alignment horizontal="center" vertical="center"/>
    </xf>
    <xf numFmtId="0" fontId="55" fillId="0" borderId="12" xfId="0" applyFont="1" applyFill="1" applyBorder="1" applyAlignment="1">
      <alignment horizontal="left" vertical="center"/>
    </xf>
    <xf numFmtId="0" fontId="89" fillId="0" borderId="18" xfId="0" applyFont="1" applyBorder="1" applyAlignment="1">
      <alignment horizontal="center" vertical="center"/>
    </xf>
    <xf numFmtId="0" fontId="89" fillId="26" borderId="10" xfId="0" applyFont="1" applyFill="1" applyBorder="1" applyAlignment="1">
      <alignment horizontal="left" vertical="center"/>
    </xf>
    <xf numFmtId="0" fontId="55" fillId="0" borderId="20" xfId="0" applyFont="1" applyBorder="1" applyAlignment="1">
      <alignment horizontal="left" vertical="center"/>
    </xf>
    <xf numFmtId="0" fontId="42" fillId="26" borderId="14" xfId="0" applyFont="1" applyFill="1" applyBorder="1" applyAlignment="1">
      <alignment horizontal="center" vertical="center"/>
    </xf>
    <xf numFmtId="0" fontId="55" fillId="0" borderId="16" xfId="0" applyFont="1" applyBorder="1" applyAlignment="1">
      <alignment horizontal="left" vertical="center"/>
    </xf>
    <xf numFmtId="0" fontId="55" fillId="26" borderId="47" xfId="0" applyFont="1" applyFill="1" applyBorder="1" applyAlignment="1">
      <alignment horizontal="left" vertical="center"/>
    </xf>
    <xf numFmtId="0" fontId="41" fillId="0" borderId="12" xfId="39" applyFont="1" applyFill="1" applyBorder="1" applyAlignment="1">
      <alignment horizontal="center" vertical="center"/>
    </xf>
    <xf numFmtId="0" fontId="41" fillId="0" borderId="12" xfId="39" applyFont="1" applyBorder="1" applyAlignment="1">
      <alignment horizontal="center" vertical="center" wrapText="1"/>
    </xf>
    <xf numFmtId="0" fontId="41" fillId="0" borderId="12" xfId="39" applyFont="1" applyBorder="1" applyAlignment="1">
      <alignment horizontal="center" vertical="center"/>
    </xf>
    <xf numFmtId="0" fontId="43" fillId="24" borderId="10" xfId="39" applyFont="1" applyFill="1" applyBorder="1" applyAlignment="1">
      <alignment horizontal="center" vertical="center"/>
    </xf>
    <xf numFmtId="0" fontId="43" fillId="24" borderId="38" xfId="39" applyFont="1" applyFill="1" applyBorder="1" applyAlignment="1">
      <alignment horizontal="center" vertical="center"/>
    </xf>
    <xf numFmtId="0" fontId="41" fillId="0" borderId="13" xfId="39" applyFont="1" applyFill="1" applyBorder="1" applyAlignment="1">
      <alignment horizontal="center" vertical="center"/>
    </xf>
    <xf numFmtId="0" fontId="41" fillId="0" borderId="13" xfId="39" applyFont="1" applyBorder="1" applyAlignment="1">
      <alignment horizontal="center" vertical="center" wrapText="1"/>
    </xf>
    <xf numFmtId="0" fontId="41" fillId="0" borderId="13" xfId="39" applyFont="1" applyFill="1" applyBorder="1" applyAlignment="1">
      <alignment horizontal="center" vertical="center" wrapText="1"/>
    </xf>
    <xf numFmtId="0" fontId="41" fillId="0" borderId="13" xfId="39" applyFont="1" applyBorder="1" applyAlignment="1">
      <alignment horizontal="center" vertical="center"/>
    </xf>
    <xf numFmtId="0" fontId="99" fillId="26" borderId="19" xfId="0" applyFont="1" applyFill="1" applyBorder="1" applyAlignment="1">
      <alignment horizontal="left" vertical="center"/>
    </xf>
    <xf numFmtId="0" fontId="55" fillId="0" borderId="19" xfId="0" applyFont="1" applyBorder="1" applyAlignment="1">
      <alignment horizontal="left" vertical="center"/>
    </xf>
    <xf numFmtId="0" fontId="55" fillId="0" borderId="19" xfId="39" applyFont="1" applyFill="1" applyBorder="1" applyAlignment="1">
      <alignment horizontal="left" vertical="center" wrapText="1"/>
    </xf>
    <xf numFmtId="0" fontId="41" fillId="0" borderId="14" xfId="39" applyFont="1" applyFill="1" applyBorder="1" applyAlignment="1">
      <alignment horizontal="center" vertical="center" wrapText="1"/>
    </xf>
    <xf numFmtId="0" fontId="41" fillId="0" borderId="12" xfId="39" applyFont="1" applyFill="1" applyBorder="1" applyAlignment="1">
      <alignment horizontal="center" vertical="center" wrapText="1"/>
    </xf>
    <xf numFmtId="0" fontId="41" fillId="24" borderId="12" xfId="39" applyFont="1" applyFill="1" applyBorder="1" applyAlignment="1">
      <alignment horizontal="center" vertical="center" wrapText="1"/>
    </xf>
    <xf numFmtId="0" fontId="40" fillId="24" borderId="12" xfId="39" applyFont="1" applyFill="1" applyBorder="1" applyAlignment="1">
      <alignment horizontal="center" vertical="center" wrapText="1"/>
    </xf>
    <xf numFmtId="0" fontId="41" fillId="24" borderId="12" xfId="39" applyFont="1" applyFill="1" applyBorder="1" applyAlignment="1">
      <alignment horizontal="center" vertical="center"/>
    </xf>
    <xf numFmtId="0" fontId="43" fillId="0" borderId="16" xfId="39" applyFont="1" applyBorder="1" applyAlignment="1">
      <alignment horizontal="center" vertical="center"/>
    </xf>
    <xf numFmtId="0" fontId="41" fillId="0" borderId="31" xfId="39" applyFont="1" applyFill="1" applyBorder="1" applyAlignment="1">
      <alignment horizontal="center" vertical="center" wrapText="1"/>
    </xf>
    <xf numFmtId="0" fontId="43" fillId="0" borderId="47" xfId="39" applyFont="1" applyBorder="1" applyAlignment="1">
      <alignment horizontal="center" vertical="center"/>
    </xf>
    <xf numFmtId="0" fontId="41" fillId="0" borderId="18" xfId="39" applyFont="1" applyFill="1" applyBorder="1" applyAlignment="1">
      <alignment horizontal="center" vertical="center" wrapText="1"/>
    </xf>
    <xf numFmtId="0" fontId="43" fillId="0" borderId="20" xfId="39" applyFont="1" applyFill="1" applyBorder="1" applyAlignment="1">
      <alignment horizontal="center" vertical="center"/>
    </xf>
    <xf numFmtId="0" fontId="41" fillId="0" borderId="20" xfId="39" applyFont="1" applyFill="1" applyBorder="1" applyAlignment="1">
      <alignment horizontal="center" vertical="center"/>
    </xf>
    <xf numFmtId="0" fontId="41" fillId="0" borderId="47" xfId="39" applyFont="1" applyFill="1" applyBorder="1" applyAlignment="1">
      <alignment horizontal="center" vertical="center"/>
    </xf>
    <xf numFmtId="0" fontId="41" fillId="0" borderId="41" xfId="39" applyFont="1" applyFill="1" applyBorder="1" applyAlignment="1">
      <alignment horizontal="center" vertical="center" wrapText="1"/>
    </xf>
    <xf numFmtId="0" fontId="41" fillId="0" borderId="15" xfId="39" applyFont="1" applyBorder="1" applyAlignment="1">
      <alignment horizontal="center" vertical="center" wrapText="1"/>
    </xf>
    <xf numFmtId="0" fontId="41" fillId="0" borderId="19" xfId="39" applyFont="1" applyBorder="1" applyAlignment="1">
      <alignment horizontal="center" vertical="center" wrapText="1"/>
    </xf>
    <xf numFmtId="0" fontId="41" fillId="0" borderId="45" xfId="39" applyFont="1" applyBorder="1" applyAlignment="1">
      <alignment horizontal="center" vertical="center" wrapText="1"/>
    </xf>
    <xf numFmtId="0" fontId="41" fillId="0" borderId="14" xfId="39" applyFont="1" applyBorder="1" applyAlignment="1">
      <alignment horizontal="center" vertical="center" wrapText="1"/>
    </xf>
    <xf numFmtId="0" fontId="41" fillId="0" borderId="16" xfId="39" applyFont="1" applyBorder="1" applyAlignment="1">
      <alignment horizontal="center" vertical="center"/>
    </xf>
    <xf numFmtId="0" fontId="41" fillId="0" borderId="18" xfId="39" applyFont="1" applyBorder="1" applyAlignment="1">
      <alignment horizontal="center" vertical="center" wrapText="1"/>
    </xf>
    <xf numFmtId="0" fontId="41" fillId="0" borderId="20" xfId="39" applyFont="1" applyBorder="1" applyAlignment="1">
      <alignment horizontal="center" vertical="center"/>
    </xf>
    <xf numFmtId="0" fontId="41" fillId="0" borderId="37" xfId="39" applyFont="1" applyBorder="1" applyAlignment="1">
      <alignment horizontal="center" vertical="center" wrapText="1"/>
    </xf>
    <xf numFmtId="0" fontId="41" fillId="0" borderId="40" xfId="39" applyFont="1" applyBorder="1" applyAlignment="1">
      <alignment horizontal="center" vertical="center"/>
    </xf>
    <xf numFmtId="0" fontId="41" fillId="0" borderId="16" xfId="39" applyFont="1" applyFill="1" applyBorder="1" applyAlignment="1">
      <alignment horizontal="center" vertical="center" wrapText="1"/>
    </xf>
    <xf numFmtId="0" fontId="41" fillId="26" borderId="13" xfId="39" applyFont="1" applyFill="1" applyBorder="1" applyAlignment="1">
      <alignment horizontal="center" vertical="center" wrapText="1"/>
    </xf>
    <xf numFmtId="0" fontId="41" fillId="0" borderId="34" xfId="39" applyFont="1" applyFill="1" applyBorder="1" applyAlignment="1">
      <alignment horizontal="center" vertical="center" wrapText="1"/>
    </xf>
    <xf numFmtId="0" fontId="93" fillId="30" borderId="33" xfId="39" applyFont="1" applyFill="1" applyBorder="1" applyAlignment="1">
      <alignment horizontal="left" vertical="center"/>
    </xf>
    <xf numFmtId="0" fontId="40" fillId="0" borderId="0" xfId="39" applyFont="1" applyFill="1" applyBorder="1" applyAlignment="1">
      <alignment horizontal="center" vertical="center"/>
    </xf>
    <xf numFmtId="0" fontId="45" fillId="0" borderId="32" xfId="39" applyFont="1" applyFill="1" applyBorder="1" applyAlignment="1">
      <alignment horizontal="center" vertical="center" wrapText="1"/>
    </xf>
    <xf numFmtId="0" fontId="45" fillId="0" borderId="32" xfId="39" applyFont="1" applyBorder="1" applyAlignment="1">
      <alignment horizontal="center" vertical="center" wrapText="1"/>
    </xf>
    <xf numFmtId="0" fontId="45" fillId="0" borderId="32" xfId="39" applyFont="1" applyFill="1" applyBorder="1" applyAlignment="1">
      <alignment horizontal="center" vertical="center"/>
    </xf>
    <xf numFmtId="0" fontId="46" fillId="0" borderId="32" xfId="39" applyFont="1" applyFill="1" applyBorder="1" applyAlignment="1">
      <alignment horizontal="center" vertical="center" wrapText="1"/>
    </xf>
    <xf numFmtId="0" fontId="41" fillId="0" borderId="48" xfId="39" applyFont="1" applyBorder="1" applyAlignment="1">
      <alignment horizontal="center" vertical="center" wrapText="1"/>
    </xf>
    <xf numFmtId="0" fontId="41" fillId="0" borderId="31" xfId="39" applyFont="1" applyBorder="1" applyAlignment="1">
      <alignment horizontal="center" vertical="center" wrapText="1"/>
    </xf>
    <xf numFmtId="0" fontId="43" fillId="24" borderId="32" xfId="39" applyFont="1" applyFill="1" applyBorder="1" applyAlignment="1">
      <alignment horizontal="center" vertical="center"/>
    </xf>
    <xf numFmtId="0" fontId="41" fillId="0" borderId="47" xfId="39" applyFont="1" applyBorder="1" applyAlignment="1">
      <alignment horizontal="center" vertical="center"/>
    </xf>
    <xf numFmtId="0" fontId="46" fillId="0" borderId="30" xfId="39" applyFont="1" applyFill="1" applyBorder="1" applyAlignment="1">
      <alignment horizontal="left" vertical="center"/>
    </xf>
    <xf numFmtId="0" fontId="46" fillId="0" borderId="62" xfId="39" applyFont="1" applyFill="1" applyBorder="1" applyAlignment="1">
      <alignment horizontal="left" vertical="center"/>
    </xf>
    <xf numFmtId="0" fontId="44" fillId="0" borderId="62" xfId="39" applyFont="1" applyFill="1" applyBorder="1" applyAlignment="1">
      <alignment horizontal="left" vertical="center"/>
    </xf>
    <xf numFmtId="0" fontId="46" fillId="0" borderId="38" xfId="39" applyFont="1" applyFill="1" applyBorder="1" applyAlignment="1">
      <alignment horizontal="center" vertical="center" wrapText="1"/>
    </xf>
    <xf numFmtId="0" fontId="46" fillId="0" borderId="52" xfId="39" applyFont="1" applyFill="1" applyBorder="1" applyAlignment="1">
      <alignment horizontal="left" vertical="center"/>
    </xf>
    <xf numFmtId="0" fontId="46" fillId="0" borderId="63" xfId="39" applyFont="1" applyFill="1" applyBorder="1" applyAlignment="1">
      <alignment horizontal="left" vertical="center"/>
    </xf>
    <xf numFmtId="0" fontId="55" fillId="0" borderId="15" xfId="0" applyFont="1" applyBorder="1" applyAlignment="1">
      <alignment horizontal="left" vertical="center"/>
    </xf>
    <xf numFmtId="0" fontId="43" fillId="0" borderId="27" xfId="39" applyFont="1" applyFill="1" applyBorder="1" applyAlignment="1">
      <alignment horizontal="left" vertical="center"/>
    </xf>
    <xf numFmtId="0" fontId="42" fillId="0" borderId="64" xfId="0" applyFont="1" applyBorder="1" applyAlignment="1">
      <alignment horizontal="center" vertical="center"/>
    </xf>
    <xf numFmtId="0" fontId="55" fillId="0" borderId="50" xfId="39" applyFont="1" applyFill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center"/>
    </xf>
    <xf numFmtId="4" fontId="42" fillId="0" borderId="16" xfId="39" quotePrefix="1" applyNumberFormat="1" applyFont="1" applyFill="1" applyBorder="1" applyAlignment="1">
      <alignment horizontal="center" vertical="center"/>
    </xf>
    <xf numFmtId="0" fontId="36" fillId="26" borderId="0" xfId="39" applyFont="1" applyFill="1" applyBorder="1"/>
    <xf numFmtId="0" fontId="91" fillId="26" borderId="0" xfId="39" applyFont="1" applyFill="1" applyBorder="1" applyAlignment="1">
      <alignment horizontal="left" vertical="center"/>
    </xf>
    <xf numFmtId="0" fontId="92" fillId="26" borderId="0" xfId="39" applyFont="1" applyFill="1" applyBorder="1" applyAlignment="1">
      <alignment horizontal="left" vertical="center"/>
    </xf>
    <xf numFmtId="0" fontId="48" fillId="26" borderId="0" xfId="39" applyFont="1" applyFill="1" applyBorder="1" applyAlignment="1">
      <alignment horizontal="left" vertical="center"/>
    </xf>
    <xf numFmtId="0" fontId="40" fillId="26" borderId="0" xfId="39" applyFont="1" applyFill="1" applyBorder="1"/>
    <xf numFmtId="0" fontId="93" fillId="30" borderId="27" xfId="39" applyFont="1" applyFill="1" applyBorder="1" applyAlignment="1">
      <alignment horizontal="left" vertical="center"/>
    </xf>
    <xf numFmtId="0" fontId="93" fillId="30" borderId="33" xfId="39" applyFont="1" applyFill="1" applyBorder="1" applyAlignment="1">
      <alignment horizontal="left" vertical="center"/>
    </xf>
    <xf numFmtId="0" fontId="40" fillId="0" borderId="0" xfId="39" applyFont="1" applyFill="1" applyBorder="1" applyAlignment="1">
      <alignment horizontal="center" vertical="center"/>
    </xf>
    <xf numFmtId="0" fontId="101" fillId="26" borderId="0" xfId="39" applyFont="1" applyFill="1" applyBorder="1" applyAlignment="1">
      <alignment horizontal="center" vertical="center" textRotation="90"/>
    </xf>
    <xf numFmtId="0" fontId="55" fillId="0" borderId="0" xfId="39" applyFont="1" applyFill="1" applyBorder="1" applyAlignment="1">
      <alignment horizontal="center" vertical="center" wrapText="1"/>
    </xf>
    <xf numFmtId="0" fontId="55" fillId="0" borderId="0" xfId="39" applyFont="1" applyFill="1" applyBorder="1" applyAlignment="1">
      <alignment horizontal="left" vertical="center" wrapText="1"/>
    </xf>
    <xf numFmtId="0" fontId="40" fillId="0" borderId="0" xfId="39" applyFont="1" applyFill="1" applyBorder="1" applyAlignment="1">
      <alignment horizontal="center" vertical="center" wrapText="1"/>
    </xf>
    <xf numFmtId="4" fontId="42" fillId="0" borderId="0" xfId="39" applyNumberFormat="1" applyFont="1" applyFill="1" applyBorder="1" applyAlignment="1">
      <alignment horizontal="center" vertical="center"/>
    </xf>
    <xf numFmtId="0" fontId="0" fillId="26" borderId="0" xfId="0" applyFill="1" applyBorder="1" applyAlignment="1">
      <alignment vertical="center"/>
    </xf>
    <xf numFmtId="0" fontId="45" fillId="0" borderId="13" xfId="39" applyFont="1" applyFill="1" applyBorder="1" applyAlignment="1">
      <alignment horizontal="center" vertical="center" wrapText="1"/>
    </xf>
    <xf numFmtId="0" fontId="45" fillId="0" borderId="13" xfId="39" applyFont="1" applyBorder="1" applyAlignment="1">
      <alignment horizontal="center" vertical="center" wrapText="1"/>
    </xf>
    <xf numFmtId="0" fontId="45" fillId="0" borderId="13" xfId="39" applyFont="1" applyFill="1" applyBorder="1" applyAlignment="1">
      <alignment horizontal="center" vertical="center"/>
    </xf>
    <xf numFmtId="0" fontId="47" fillId="0" borderId="13" xfId="39" applyFont="1" applyFill="1" applyBorder="1" applyAlignment="1">
      <alignment horizontal="center" vertical="center" wrapText="1"/>
    </xf>
    <xf numFmtId="0" fontId="41" fillId="0" borderId="56" xfId="39" applyFont="1" applyBorder="1" applyAlignment="1">
      <alignment horizontal="center" vertical="center" wrapText="1"/>
    </xf>
    <xf numFmtId="0" fontId="41" fillId="0" borderId="41" xfId="39" applyFont="1" applyBorder="1" applyAlignment="1">
      <alignment horizontal="center" vertical="center" wrapText="1"/>
    </xf>
    <xf numFmtId="0" fontId="43" fillId="24" borderId="13" xfId="39" applyFont="1" applyFill="1" applyBorder="1" applyAlignment="1">
      <alignment horizontal="center" vertical="center"/>
    </xf>
    <xf numFmtId="0" fontId="41" fillId="0" borderId="34" xfId="39" applyFont="1" applyBorder="1" applyAlignment="1">
      <alignment horizontal="center" vertical="center"/>
    </xf>
    <xf numFmtId="3" fontId="42" fillId="0" borderId="36" xfId="39" applyNumberFormat="1" applyFont="1" applyFill="1" applyBorder="1" applyAlignment="1">
      <alignment horizontal="center" vertical="center"/>
    </xf>
    <xf numFmtId="0" fontId="91" fillId="26" borderId="24" xfId="39" applyFont="1" applyFill="1" applyBorder="1" applyAlignment="1">
      <alignment horizontal="left" vertical="center"/>
    </xf>
    <xf numFmtId="0" fontId="99" fillId="0" borderId="41" xfId="0" applyFont="1" applyBorder="1" applyAlignment="1">
      <alignment horizontal="center" vertical="center"/>
    </xf>
    <xf numFmtId="0" fontId="99" fillId="26" borderId="13" xfId="0" applyFont="1" applyFill="1" applyBorder="1" applyAlignment="1">
      <alignment horizontal="left" vertical="center"/>
    </xf>
    <xf numFmtId="0" fontId="46" fillId="26" borderId="65" xfId="39" applyFont="1" applyFill="1" applyBorder="1" applyAlignment="1">
      <alignment horizontal="left" vertical="center"/>
    </xf>
    <xf numFmtId="0" fontId="46" fillId="26" borderId="59" xfId="39" applyFont="1" applyFill="1" applyBorder="1" applyAlignment="1">
      <alignment horizontal="left" vertical="center"/>
    </xf>
    <xf numFmtId="0" fontId="94" fillId="30" borderId="27" xfId="39" applyFont="1" applyFill="1" applyBorder="1" applyAlignment="1">
      <alignment horizontal="left" vertical="center"/>
    </xf>
    <xf numFmtId="0" fontId="55" fillId="0" borderId="66" xfId="39" applyFont="1" applyFill="1" applyBorder="1" applyAlignment="1">
      <alignment horizontal="center" vertical="center" wrapText="1"/>
    </xf>
    <xf numFmtId="0" fontId="55" fillId="0" borderId="56" xfId="39" applyFont="1" applyFill="1" applyBorder="1" applyAlignment="1">
      <alignment horizontal="left" vertical="center" wrapText="1"/>
    </xf>
    <xf numFmtId="0" fontId="40" fillId="0" borderId="13" xfId="39" applyFont="1" applyFill="1" applyBorder="1" applyAlignment="1">
      <alignment horizontal="center" vertical="center" wrapText="1"/>
    </xf>
    <xf numFmtId="0" fontId="41" fillId="0" borderId="43" xfId="39" applyFont="1" applyFill="1" applyBorder="1" applyAlignment="1">
      <alignment horizontal="center" vertical="center" wrapText="1"/>
    </xf>
    <xf numFmtId="0" fontId="41" fillId="0" borderId="67" xfId="39" applyFont="1" applyFill="1" applyBorder="1" applyAlignment="1">
      <alignment horizontal="center" vertical="center"/>
    </xf>
    <xf numFmtId="0" fontId="91" fillId="26" borderId="25" xfId="39" applyFont="1" applyFill="1" applyBorder="1" applyAlignment="1">
      <alignment horizontal="left" vertical="center"/>
    </xf>
    <xf numFmtId="0" fontId="43" fillId="26" borderId="65" xfId="39" applyFont="1" applyFill="1" applyBorder="1" applyAlignment="1">
      <alignment horizontal="left" vertical="center"/>
    </xf>
    <xf numFmtId="0" fontId="43" fillId="26" borderId="59" xfId="39" applyFont="1" applyFill="1" applyBorder="1" applyAlignment="1">
      <alignment horizontal="left" vertical="center"/>
    </xf>
    <xf numFmtId="4" fontId="42" fillId="0" borderId="17" xfId="39" quotePrefix="1" applyNumberFormat="1" applyFont="1" applyFill="1" applyBorder="1" applyAlignment="1">
      <alignment horizontal="center" vertical="center"/>
    </xf>
    <xf numFmtId="4" fontId="42" fillId="0" borderId="49" xfId="39" applyNumberFormat="1" applyFont="1" applyFill="1" applyBorder="1" applyAlignment="1">
      <alignment horizontal="center" vertical="center"/>
    </xf>
    <xf numFmtId="0" fontId="55" fillId="26" borderId="22" xfId="0" applyFont="1" applyFill="1" applyBorder="1" applyAlignment="1">
      <alignment horizontal="center" vertical="center"/>
    </xf>
    <xf numFmtId="0" fontId="55" fillId="26" borderId="22" xfId="0" applyFont="1" applyFill="1" applyBorder="1" applyAlignment="1">
      <alignment horizontal="left" vertical="center"/>
    </xf>
    <xf numFmtId="0" fontId="45" fillId="0" borderId="22" xfId="39" applyFont="1" applyFill="1" applyBorder="1" applyAlignment="1">
      <alignment horizontal="center" vertical="center" wrapText="1"/>
    </xf>
    <xf numFmtId="0" fontId="45" fillId="0" borderId="22" xfId="39" applyFont="1" applyBorder="1" applyAlignment="1">
      <alignment horizontal="center" vertical="center" wrapText="1"/>
    </xf>
    <xf numFmtId="0" fontId="45" fillId="0" borderId="22" xfId="39" applyFont="1" applyFill="1" applyBorder="1" applyAlignment="1">
      <alignment horizontal="center" vertical="center"/>
    </xf>
    <xf numFmtId="0" fontId="47" fillId="0" borderId="22" xfId="39" applyFont="1" applyFill="1" applyBorder="1" applyAlignment="1">
      <alignment horizontal="center" vertical="center" wrapText="1"/>
    </xf>
    <xf numFmtId="0" fontId="41" fillId="0" borderId="22" xfId="39" applyFont="1" applyFill="1" applyBorder="1" applyAlignment="1">
      <alignment horizontal="center" vertical="center"/>
    </xf>
    <xf numFmtId="0" fontId="41" fillId="0" borderId="22" xfId="39" applyFont="1" applyBorder="1" applyAlignment="1">
      <alignment horizontal="center" vertical="center" wrapText="1"/>
    </xf>
    <xf numFmtId="0" fontId="41" fillId="0" borderId="22" xfId="39" applyFont="1" applyFill="1" applyBorder="1" applyAlignment="1">
      <alignment horizontal="center" vertical="center" wrapText="1"/>
    </xf>
    <xf numFmtId="0" fontId="41" fillId="0" borderId="22" xfId="39" applyFont="1" applyBorder="1" applyAlignment="1">
      <alignment horizontal="center" vertical="center"/>
    </xf>
    <xf numFmtId="0" fontId="43" fillId="24" borderId="22" xfId="39" applyFont="1" applyFill="1" applyBorder="1" applyAlignment="1">
      <alignment horizontal="center" vertical="center"/>
    </xf>
    <xf numFmtId="3" fontId="42" fillId="0" borderId="22" xfId="39" applyNumberFormat="1" applyFont="1" applyFill="1" applyBorder="1" applyAlignment="1">
      <alignment horizontal="center" vertical="center"/>
    </xf>
    <xf numFmtId="3" fontId="42" fillId="0" borderId="55" xfId="39" applyNumberFormat="1" applyFont="1" applyFill="1" applyBorder="1" applyAlignment="1">
      <alignment horizontal="center" vertical="center"/>
    </xf>
    <xf numFmtId="0" fontId="97" fillId="26" borderId="0" xfId="0" applyFont="1" applyFill="1" applyBorder="1" applyAlignment="1">
      <alignment horizontal="left" vertical="center"/>
    </xf>
    <xf numFmtId="0" fontId="89" fillId="0" borderId="19" xfId="39" applyFont="1" applyFill="1" applyBorder="1" applyAlignment="1">
      <alignment horizontal="left" vertical="center" wrapText="1"/>
    </xf>
    <xf numFmtId="0" fontId="102" fillId="0" borderId="31" xfId="39" applyFont="1" applyFill="1" applyBorder="1" applyAlignment="1">
      <alignment horizontal="center" vertical="center" wrapText="1"/>
    </xf>
    <xf numFmtId="2" fontId="95" fillId="0" borderId="47" xfId="39" applyNumberFormat="1" applyFont="1" applyBorder="1" applyAlignment="1">
      <alignment horizontal="left" vertical="center" wrapText="1"/>
    </xf>
    <xf numFmtId="0" fontId="89" fillId="0" borderId="32" xfId="0" applyFont="1" applyFill="1" applyBorder="1" applyAlignment="1">
      <alignment horizontal="left" vertical="center"/>
    </xf>
    <xf numFmtId="0" fontId="41" fillId="26" borderId="15" xfId="39" applyFont="1" applyFill="1" applyBorder="1" applyAlignment="1">
      <alignment horizontal="center" vertical="center"/>
    </xf>
    <xf numFmtId="3" fontId="42" fillId="0" borderId="65" xfId="39" applyNumberFormat="1" applyFont="1" applyFill="1" applyBorder="1" applyAlignment="1">
      <alignment horizontal="center" vertical="center"/>
    </xf>
    <xf numFmtId="3" fontId="42" fillId="0" borderId="68" xfId="39" applyNumberFormat="1" applyFont="1" applyFill="1" applyBorder="1" applyAlignment="1">
      <alignment horizontal="center" vertical="center"/>
    </xf>
    <xf numFmtId="0" fontId="44" fillId="0" borderId="0" xfId="39" applyFont="1" applyFill="1" applyBorder="1" applyAlignment="1">
      <alignment horizontal="left" vertical="center"/>
    </xf>
    <xf numFmtId="3" fontId="42" fillId="0" borderId="26" xfId="39" applyNumberFormat="1" applyFont="1" applyFill="1" applyBorder="1" applyAlignment="1">
      <alignment horizontal="center" vertical="center"/>
    </xf>
    <xf numFmtId="3" fontId="42" fillId="26" borderId="65" xfId="39" applyNumberFormat="1" applyFont="1" applyFill="1" applyBorder="1" applyAlignment="1">
      <alignment horizontal="center" vertical="center"/>
    </xf>
    <xf numFmtId="0" fontId="97" fillId="26" borderId="40" xfId="0" applyFont="1" applyFill="1" applyBorder="1" applyAlignment="1">
      <alignment horizontal="left" vertical="center"/>
    </xf>
    <xf numFmtId="0" fontId="96" fillId="0" borderId="14" xfId="0" applyFont="1" applyBorder="1" applyAlignment="1">
      <alignment horizontal="center" vertical="center"/>
    </xf>
    <xf numFmtId="0" fontId="97" fillId="26" borderId="16" xfId="0" applyFont="1" applyFill="1" applyBorder="1" applyAlignment="1">
      <alignment horizontal="left" vertical="center"/>
    </xf>
    <xf numFmtId="0" fontId="96" fillId="0" borderId="42" xfId="0" applyFont="1" applyBorder="1" applyAlignment="1">
      <alignment horizontal="center" vertical="center"/>
    </xf>
    <xf numFmtId="0" fontId="97" fillId="26" borderId="34" xfId="0" applyFont="1" applyFill="1" applyBorder="1" applyAlignment="1">
      <alignment horizontal="left" vertical="center"/>
    </xf>
    <xf numFmtId="0" fontId="89" fillId="0" borderId="19" xfId="39" applyFont="1" applyFill="1" applyBorder="1" applyAlignment="1">
      <alignment horizontal="center" vertical="center" wrapText="1"/>
    </xf>
    <xf numFmtId="0" fontId="89" fillId="33" borderId="31" xfId="0" applyFont="1" applyFill="1" applyBorder="1" applyAlignment="1">
      <alignment horizontal="center" vertical="center"/>
    </xf>
    <xf numFmtId="0" fontId="35" fillId="31" borderId="25" xfId="39" applyFont="1" applyFill="1" applyBorder="1" applyAlignment="1">
      <alignment horizontal="center" vertical="center" wrapText="1"/>
    </xf>
    <xf numFmtId="0" fontId="35" fillId="31" borderId="59" xfId="39" applyFont="1" applyFill="1" applyBorder="1" applyAlignment="1">
      <alignment horizontal="center" vertical="center" wrapText="1"/>
    </xf>
    <xf numFmtId="0" fontId="35" fillId="32" borderId="65" xfId="39" applyFont="1" applyFill="1" applyBorder="1" applyAlignment="1">
      <alignment horizontal="center" vertical="center" wrapText="1"/>
    </xf>
    <xf numFmtId="0" fontId="101" fillId="26" borderId="25" xfId="39" applyFont="1" applyFill="1" applyBorder="1" applyAlignment="1">
      <alignment horizontal="center" vertical="center" textRotation="90"/>
    </xf>
    <xf numFmtId="0" fontId="101" fillId="26" borderId="65" xfId="39" applyFont="1" applyFill="1" applyBorder="1" applyAlignment="1">
      <alignment horizontal="center" vertical="center" textRotation="90"/>
    </xf>
    <xf numFmtId="0" fontId="101" fillId="26" borderId="59" xfId="39" applyFont="1" applyFill="1" applyBorder="1" applyAlignment="1">
      <alignment horizontal="center" vertical="center" textRotation="90"/>
    </xf>
    <xf numFmtId="0" fontId="0" fillId="26" borderId="59" xfId="0" applyFill="1" applyBorder="1" applyAlignment="1">
      <alignment vertical="center"/>
    </xf>
    <xf numFmtId="0" fontId="93" fillId="30" borderId="24" xfId="39" applyFont="1" applyFill="1" applyBorder="1" applyAlignment="1">
      <alignment horizontal="left" vertical="center"/>
    </xf>
    <xf numFmtId="0" fontId="93" fillId="30" borderId="27" xfId="39" applyFont="1" applyFill="1" applyBorder="1" applyAlignment="1">
      <alignment horizontal="left" vertical="center"/>
    </xf>
    <xf numFmtId="0" fontId="94" fillId="30" borderId="57" xfId="39" applyFont="1" applyFill="1" applyBorder="1" applyAlignment="1">
      <alignment horizontal="left" vertical="center"/>
    </xf>
    <xf numFmtId="0" fontId="94" fillId="30" borderId="33" xfId="39" applyFont="1" applyFill="1" applyBorder="1" applyAlignment="1">
      <alignment horizontal="left" vertical="center"/>
    </xf>
    <xf numFmtId="0" fontId="35" fillId="32" borderId="25" xfId="39" applyFont="1" applyFill="1" applyBorder="1" applyAlignment="1">
      <alignment horizontal="center" vertical="center" wrapText="1"/>
    </xf>
    <xf numFmtId="0" fontId="35" fillId="32" borderId="59" xfId="39" applyFont="1" applyFill="1" applyBorder="1" applyAlignment="1">
      <alignment horizontal="center" vertical="center" wrapText="1"/>
    </xf>
    <xf numFmtId="14" fontId="37" fillId="0" borderId="0" xfId="39" applyNumberFormat="1" applyFont="1" applyFill="1" applyBorder="1" applyAlignment="1">
      <alignment horizontal="right"/>
    </xf>
    <xf numFmtId="0" fontId="38" fillId="0" borderId="0" xfId="0" applyFont="1" applyFill="1" applyBorder="1" applyAlignment="1">
      <alignment horizontal="right"/>
    </xf>
    <xf numFmtId="0" fontId="35" fillId="0" borderId="58" xfId="39" applyFont="1" applyBorder="1" applyAlignment="1">
      <alignment horizontal="center" vertical="center" wrapText="1"/>
    </xf>
    <xf numFmtId="0" fontId="35" fillId="0" borderId="27" xfId="39" applyFont="1" applyBorder="1" applyAlignment="1">
      <alignment horizontal="center" vertical="center" wrapText="1"/>
    </xf>
    <xf numFmtId="0" fontId="35" fillId="0" borderId="44" xfId="39" applyFont="1" applyBorder="1" applyAlignment="1">
      <alignment horizontal="center" vertical="center" wrapText="1"/>
    </xf>
    <xf numFmtId="0" fontId="35" fillId="0" borderId="22" xfId="39" applyFont="1" applyBorder="1" applyAlignment="1">
      <alignment horizontal="center" vertical="center" wrapText="1"/>
    </xf>
    <xf numFmtId="0" fontId="43" fillId="0" borderId="60" xfId="39" applyFont="1" applyBorder="1" applyAlignment="1">
      <alignment horizontal="center" vertical="center" wrapText="1"/>
    </xf>
    <xf numFmtId="0" fontId="43" fillId="0" borderId="42" xfId="39" applyFont="1" applyBorder="1" applyAlignment="1">
      <alignment horizontal="center" vertical="center" wrapText="1"/>
    </xf>
    <xf numFmtId="0" fontId="35" fillId="0" borderId="61" xfId="39" applyFont="1" applyBorder="1" applyAlignment="1">
      <alignment horizontal="center" vertical="center" wrapText="1"/>
    </xf>
    <xf numFmtId="0" fontId="35" fillId="0" borderId="43" xfId="39" applyFont="1" applyBorder="1" applyAlignment="1">
      <alignment horizontal="center" vertical="center" wrapText="1"/>
    </xf>
    <xf numFmtId="0" fontId="93" fillId="30" borderId="33" xfId="39" applyFont="1" applyFill="1" applyBorder="1" applyAlignment="1">
      <alignment horizontal="left" vertical="center"/>
    </xf>
    <xf numFmtId="0" fontId="35" fillId="29" borderId="57" xfId="0" applyFont="1" applyFill="1" applyBorder="1" applyAlignment="1">
      <alignment horizontal="center" vertical="center"/>
    </xf>
    <xf numFmtId="0" fontId="35" fillId="29" borderId="33" xfId="0" applyFont="1" applyFill="1" applyBorder="1" applyAlignment="1">
      <alignment horizontal="center" vertical="center"/>
    </xf>
    <xf numFmtId="0" fontId="35" fillId="29" borderId="53" xfId="0" applyFont="1" applyFill="1" applyBorder="1" applyAlignment="1">
      <alignment horizontal="center" vertical="center"/>
    </xf>
    <xf numFmtId="0" fontId="40" fillId="29" borderId="10" xfId="0" applyFont="1" applyFill="1" applyBorder="1" applyAlignment="1">
      <alignment horizontal="left" vertical="center" wrapText="1"/>
    </xf>
    <xf numFmtId="0" fontId="61" fillId="29" borderId="10" xfId="0" applyFont="1" applyFill="1" applyBorder="1" applyAlignment="1">
      <alignment horizontal="center" vertical="center" wrapText="1"/>
    </xf>
    <xf numFmtId="0" fontId="61" fillId="29" borderId="38" xfId="0" applyFont="1" applyFill="1" applyBorder="1" applyAlignment="1">
      <alignment horizontal="center" vertical="center" wrapText="1"/>
    </xf>
    <xf numFmtId="0" fontId="61" fillId="29" borderId="32" xfId="0" applyFont="1" applyFill="1" applyBorder="1" applyAlignment="1">
      <alignment horizontal="center" vertical="center" wrapText="1"/>
    </xf>
    <xf numFmtId="0" fontId="40" fillId="29" borderId="38" xfId="0" applyFont="1" applyFill="1" applyBorder="1" applyAlignment="1">
      <alignment horizontal="left" vertical="center" wrapText="1"/>
    </xf>
    <xf numFmtId="0" fontId="40" fillId="29" borderId="32" xfId="0" applyFont="1" applyFill="1" applyBorder="1" applyAlignment="1">
      <alignment horizontal="left" vertical="center" wrapText="1"/>
    </xf>
  </cellXfs>
  <cellStyles count="4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_Book3" xfId="39"/>
    <cellStyle name="Note 2" xfId="40"/>
    <cellStyle name="Output 2" xfId="41"/>
    <cellStyle name="Title 2" xfId="42"/>
    <cellStyle name="Total 2" xfId="43"/>
    <cellStyle name="Warning Text 2" xfId="44"/>
    <cellStyle name="표준 2" xfId="45"/>
    <cellStyle name="표준_JD_INT_EXT_COLOR_MATERIAL_111012_배포용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W:\COMMON_FOR_ALL_COMPANIES\sign\kia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0</xdr:row>
      <xdr:rowOff>19050</xdr:rowOff>
    </xdr:from>
    <xdr:to>
      <xdr:col>2</xdr:col>
      <xdr:colOff>2047875</xdr:colOff>
      <xdr:row>0</xdr:row>
      <xdr:rowOff>1219200</xdr:rowOff>
    </xdr:to>
    <xdr:pic>
      <xdr:nvPicPr>
        <xdr:cNvPr id="39090" name="Picture 103" descr="W:\COMMON_FOR_ALL_COMPANIES\sign\kia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9050"/>
          <a:ext cx="2809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647700</xdr:colOff>
      <xdr:row>0</xdr:row>
      <xdr:rowOff>19050</xdr:rowOff>
    </xdr:from>
    <xdr:to>
      <xdr:col>2</xdr:col>
      <xdr:colOff>2047875</xdr:colOff>
      <xdr:row>0</xdr:row>
      <xdr:rowOff>1219200</xdr:rowOff>
    </xdr:to>
    <xdr:pic>
      <xdr:nvPicPr>
        <xdr:cNvPr id="5" name="Picture 103" descr="W:\COMMON_FOR_ALL_COMPANIES\sign\kia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9050"/>
          <a:ext cx="2809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647700</xdr:colOff>
      <xdr:row>0</xdr:row>
      <xdr:rowOff>19050</xdr:rowOff>
    </xdr:from>
    <xdr:to>
      <xdr:col>2</xdr:col>
      <xdr:colOff>2047875</xdr:colOff>
      <xdr:row>0</xdr:row>
      <xdr:rowOff>1219200</xdr:rowOff>
    </xdr:to>
    <xdr:pic>
      <xdr:nvPicPr>
        <xdr:cNvPr id="6" name="Picture 103" descr="W:\COMMON_FOR_ALL_COMPANIES\sign\kia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9050"/>
          <a:ext cx="2809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80"/>
  <sheetViews>
    <sheetView view="pageBreakPreview" zoomScale="50" zoomScaleNormal="55" zoomScaleSheetLayoutView="50" workbookViewId="0">
      <pane xSplit="3" ySplit="3" topLeftCell="D64" activePane="bottomRight" state="frozen"/>
      <selection pane="topRight" activeCell="C1" sqref="C1"/>
      <selection pane="bottomLeft" activeCell="A4" sqref="A4"/>
      <selection pane="bottomRight" activeCell="B67" sqref="B67"/>
    </sheetView>
  </sheetViews>
  <sheetFormatPr defaultRowHeight="18.75"/>
  <cols>
    <col min="1" max="1" width="9.140625" style="355"/>
    <col min="2" max="2" width="21.140625" style="64" customWidth="1"/>
    <col min="3" max="3" width="68.28515625" style="64" customWidth="1"/>
    <col min="4" max="4" width="13.85546875" style="64" customWidth="1"/>
    <col min="5" max="6" width="11" style="64" customWidth="1"/>
    <col min="7" max="7" width="12" style="64" customWidth="1"/>
    <col min="8" max="8" width="14.140625" style="64" customWidth="1"/>
    <col min="9" max="9" width="16.42578125" style="64" customWidth="1"/>
    <col min="10" max="10" width="11.140625" style="64" customWidth="1"/>
    <col min="11" max="11" width="14" style="64" customWidth="1"/>
    <col min="12" max="12" width="16.42578125" style="64" customWidth="1"/>
    <col min="13" max="13" width="12.7109375" style="64" customWidth="1"/>
    <col min="14" max="14" width="16.5703125" style="64" customWidth="1"/>
    <col min="15" max="15" width="12" style="64" customWidth="1"/>
    <col min="16" max="16" width="13.85546875" style="64" customWidth="1"/>
    <col min="17" max="17" width="16.7109375" style="64" customWidth="1"/>
    <col min="18" max="18" width="11.5703125" style="64" customWidth="1"/>
    <col min="19" max="19" width="12.28515625" style="64" customWidth="1"/>
    <col min="20" max="20" width="14.42578125" style="64" customWidth="1"/>
    <col min="21" max="21" width="13" style="64" customWidth="1"/>
    <col min="22" max="22" width="12.85546875" style="64" customWidth="1"/>
    <col min="23" max="23" width="15.5703125" style="64" customWidth="1"/>
    <col min="24" max="24" width="14" style="64" customWidth="1"/>
    <col min="25" max="25" width="15" style="64" customWidth="1"/>
    <col min="26" max="26" width="12.5703125" style="64" customWidth="1"/>
    <col min="27" max="27" width="12.140625" style="64" customWidth="1"/>
    <col min="28" max="28" width="13.85546875" style="64" customWidth="1"/>
    <col min="29" max="29" width="11.28515625" style="64" customWidth="1"/>
    <col min="30" max="32" width="22.28515625" style="65" customWidth="1"/>
    <col min="33" max="34" width="18.42578125" style="65" hidden="1" customWidth="1"/>
    <col min="35" max="35" width="21" style="65" hidden="1" customWidth="1"/>
    <col min="36" max="36" width="15.28515625" style="66" customWidth="1"/>
    <col min="37" max="37" width="3.42578125" style="66" customWidth="1"/>
    <col min="38" max="38" width="11.85546875" style="66" hidden="1" customWidth="1"/>
    <col min="39" max="42" width="13.5703125" style="66" hidden="1" customWidth="1"/>
    <col min="43" max="43" width="14.5703125" style="66" hidden="1" customWidth="1"/>
    <col min="44" max="44" width="15" style="66" hidden="1" customWidth="1"/>
    <col min="45" max="46" width="9.140625" style="66"/>
    <col min="47" max="47" width="51.42578125" style="66" customWidth="1"/>
    <col min="48" max="48" width="15.5703125" style="66" customWidth="1"/>
    <col min="49" max="16384" width="9.140625" style="66"/>
  </cols>
  <sheetData>
    <row r="1" spans="1:95" s="8" customFormat="1" ht="99.75" customHeight="1" thickBot="1">
      <c r="A1" s="351"/>
      <c r="B1" s="3"/>
      <c r="C1" s="4"/>
      <c r="D1" s="4"/>
      <c r="E1" s="5"/>
      <c r="F1" s="5"/>
      <c r="G1" s="6"/>
      <c r="H1" s="434"/>
      <c r="I1" s="434"/>
      <c r="J1" s="435"/>
      <c r="K1" s="435"/>
      <c r="L1" s="6"/>
      <c r="M1" s="4"/>
      <c r="N1" s="4"/>
      <c r="O1" s="4"/>
      <c r="P1" s="4"/>
      <c r="Q1" s="4"/>
      <c r="R1" s="4"/>
      <c r="S1" s="7"/>
      <c r="T1" s="4"/>
      <c r="U1" s="4"/>
      <c r="V1" s="4"/>
      <c r="W1" s="257" t="s">
        <v>247</v>
      </c>
      <c r="X1" s="257"/>
      <c r="Y1" s="257"/>
      <c r="Z1" s="257"/>
      <c r="AA1" s="257"/>
      <c r="AB1" s="257"/>
      <c r="AC1" s="257"/>
      <c r="AD1" s="233"/>
      <c r="AE1" s="233"/>
      <c r="AF1" s="233"/>
      <c r="AG1" s="233"/>
      <c r="AH1" s="233"/>
      <c r="AI1" s="233"/>
      <c r="AN1" s="8">
        <v>250</v>
      </c>
    </row>
    <row r="2" spans="1:95" s="9" customFormat="1" ht="27" customHeight="1">
      <c r="A2" s="278"/>
      <c r="B2" s="440" t="s">
        <v>1</v>
      </c>
      <c r="C2" s="442" t="s">
        <v>0</v>
      </c>
      <c r="D2" s="436" t="s">
        <v>38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21" t="s">
        <v>235</v>
      </c>
      <c r="AE2" s="421" t="s">
        <v>242</v>
      </c>
      <c r="AF2" s="421" t="s">
        <v>243</v>
      </c>
      <c r="AG2" s="432" t="s">
        <v>245</v>
      </c>
      <c r="AH2" s="432" t="s">
        <v>244</v>
      </c>
      <c r="AI2" s="432" t="s">
        <v>246</v>
      </c>
      <c r="AR2" s="423" t="s">
        <v>241</v>
      </c>
    </row>
    <row r="3" spans="1:95" s="9" customFormat="1" ht="51.75" customHeight="1" thickBot="1">
      <c r="A3" s="278"/>
      <c r="B3" s="441"/>
      <c r="C3" s="443"/>
      <c r="D3" s="438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439"/>
      <c r="AB3" s="439"/>
      <c r="AC3" s="439"/>
      <c r="AD3" s="422"/>
      <c r="AE3" s="422"/>
      <c r="AF3" s="422"/>
      <c r="AG3" s="433"/>
      <c r="AH3" s="433"/>
      <c r="AI3" s="433"/>
      <c r="AR3" s="423"/>
    </row>
    <row r="4" spans="1:95" s="9" customFormat="1" ht="2.25" customHeight="1" thickBot="1">
      <c r="A4" s="278"/>
      <c r="B4" s="208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</row>
    <row r="5" spans="1:95" s="196" customFormat="1" ht="33" customHeight="1" thickBot="1">
      <c r="A5" s="385"/>
      <c r="B5" s="430" t="s">
        <v>183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31"/>
      <c r="AA5" s="431"/>
      <c r="AB5" s="431"/>
      <c r="AC5" s="431"/>
      <c r="AD5" s="379"/>
      <c r="AE5" s="379"/>
      <c r="AF5" s="379"/>
      <c r="AG5" s="207"/>
      <c r="AH5" s="207"/>
      <c r="AI5" s="207"/>
      <c r="AJ5" s="194"/>
      <c r="AK5" s="194"/>
      <c r="AL5" s="194"/>
      <c r="AM5" s="194"/>
      <c r="AN5" s="194"/>
      <c r="AO5" s="194"/>
      <c r="AP5" s="194"/>
      <c r="AQ5" s="194"/>
      <c r="AR5" s="194"/>
      <c r="AS5" s="195"/>
      <c r="AT5" s="195"/>
      <c r="AU5" s="9"/>
      <c r="AV5" s="9"/>
      <c r="AW5" s="9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195"/>
      <c r="BN5" s="195"/>
      <c r="BO5" s="195"/>
      <c r="BP5" s="195"/>
      <c r="BQ5" s="195"/>
      <c r="BR5" s="195"/>
      <c r="BS5" s="195"/>
      <c r="BT5" s="195"/>
      <c r="BU5" s="195"/>
      <c r="BV5" s="195"/>
      <c r="BW5" s="195"/>
      <c r="BX5" s="195"/>
      <c r="BY5" s="195"/>
      <c r="BZ5" s="195"/>
      <c r="CA5" s="195"/>
      <c r="CB5" s="195"/>
      <c r="CC5" s="195"/>
      <c r="CD5" s="195"/>
      <c r="CE5" s="195"/>
      <c r="CF5" s="195"/>
      <c r="CG5" s="195"/>
      <c r="CH5" s="195"/>
      <c r="CI5" s="195"/>
      <c r="CJ5" s="195"/>
      <c r="CK5" s="195"/>
      <c r="CL5" s="195"/>
      <c r="CM5" s="195"/>
      <c r="CN5" s="195"/>
      <c r="CO5" s="195"/>
      <c r="CP5" s="195"/>
      <c r="CQ5" s="195"/>
    </row>
    <row r="6" spans="1:95" s="23" customFormat="1" ht="38.25" customHeight="1">
      <c r="A6" s="386"/>
      <c r="B6" s="225">
        <v>12021</v>
      </c>
      <c r="C6" s="301" t="s">
        <v>261</v>
      </c>
      <c r="D6" s="304" t="s">
        <v>2</v>
      </c>
      <c r="E6" s="305" t="s">
        <v>11</v>
      </c>
      <c r="F6" s="306" t="s">
        <v>16</v>
      </c>
      <c r="G6" s="306" t="s">
        <v>4</v>
      </c>
      <c r="H6" s="306"/>
      <c r="I6" s="306" t="s">
        <v>5</v>
      </c>
      <c r="J6" s="307" t="s">
        <v>182</v>
      </c>
      <c r="K6" s="307"/>
      <c r="L6" s="306"/>
      <c r="M6" s="306"/>
      <c r="N6" s="307"/>
      <c r="O6" s="306" t="s">
        <v>9</v>
      </c>
      <c r="P6" s="306"/>
      <c r="Q6" s="307"/>
      <c r="R6" s="308"/>
      <c r="S6" s="308"/>
      <c r="T6" s="306" t="s">
        <v>8</v>
      </c>
      <c r="U6" s="306" t="s">
        <v>47</v>
      </c>
      <c r="V6" s="306"/>
      <c r="W6" s="293"/>
      <c r="X6" s="293"/>
      <c r="Y6" s="305"/>
      <c r="Z6" s="305" t="s">
        <v>64</v>
      </c>
      <c r="AA6" s="305" t="s">
        <v>142</v>
      </c>
      <c r="AB6" s="305" t="s">
        <v>143</v>
      </c>
      <c r="AC6" s="309"/>
      <c r="AD6" s="234">
        <v>9890</v>
      </c>
      <c r="AE6" s="234">
        <f>AD6-AF6</f>
        <v>900</v>
      </c>
      <c r="AF6" s="234">
        <v>8990</v>
      </c>
      <c r="AG6" s="388">
        <f t="shared" ref="AG6:AG16" si="0">$AD6/(1+0.24+IF(14000*(1+0.24+0.04*IF($AR6&lt;101,0.95,IF($AR6&lt;121,1,IF($AR6&lt;141,1.1,IF($AR6&lt;161,1.2,IF($AR6&lt;181,1.3,1.4))))))&gt;=$AD6,0.04,IF(17000*(1+0.24+0.08*IF($AR6&lt;101,0.95,IF($AR6&lt;121,1,IF($AR6&lt;141,1.1,IF($AR6&lt;161,1.2,IF($AR6&lt;181,1.3,1.4))))))&gt;=$AD6,0.08,IF(20000*(1+0.24+0.16*IF($AR6&lt;101,0.95,IF($AR6&lt;121,1,IF($AR6&lt;141,1.1,IF($AR6&lt;161,1.2,IF($AR6&lt;181,1.3,1.4))))))&gt;=$AD6,0.16,IF(25000*(1+0.24+0.24*IF($AR6&lt;101,0.95,IF($AR6&lt;121,1,IF($AR6&lt;141,1.1,IF($AR6&lt;161,1.2,IF($AR6&lt;181,1.3,1.4))))))&gt;=$AD6,0.24,0.32))))*IF($AR6&lt;101,0.95,IF($AR6&lt;121,1,IF($AR6&lt;141,1.1,IF($AR6&lt;161,1.2,IF($AR6&lt;181,1.3,1.4))))))</f>
        <v>7726.5625</v>
      </c>
      <c r="AH6" s="350" t="e">
        <f>($AD6+#REF!)/(1+0.24+IF(14000*(1+0.24+0.04*IF($AR6&lt;101,0.95,IF($AR6&lt;121,1,IF($AR6&lt;141,1.1,IF($AR6&lt;161,1.2,IF($AR6&lt;181,1.3,1.4))))))&gt;=$AD6,0.04,IF(17000*(1+0.24+0.08*IF($AR6&lt;101,0.95,IF($AR6&lt;121,1,IF($AR6&lt;141,1.1,IF($AR6&lt;161,1.2,IF($AR6&lt;181,1.3,1.4))))))&gt;=$AD6,0.08,IF(20000*(1+0.24+0.16*IF($AR6&lt;101,0.95,IF($AR6&lt;121,1,IF($AR6&lt;141,1.1,IF($AR6&lt;161,1.2,IF($AR6&lt;181,1.3,1.4))))))&gt;=$AD6,0.16,IF(25000*(1+0.24+0.24*IF($AR6&lt;101,0.95,IF($AR6&lt;121,1,IF($AR6&lt;141,1.1,IF($AR6&lt;161,1.2,IF($AR6&lt;181,1.3,1.4))))))&gt;=$AD6,0.24,0.32))))*IF($AR6&lt;101,0.95,IF($AR6&lt;121,1,IF($AR6&lt;141,1.1,IF($AR6&lt;161,1.2,IF($AR6&lt;181,1.3,1.4))))))</f>
        <v>#REF!</v>
      </c>
      <c r="AI6" s="350">
        <f t="shared" ref="AI6:AI16" si="1">AG6-(AE6/1.24)</f>
        <v>7000.7560483870966</v>
      </c>
      <c r="AJ6" s="194"/>
      <c r="AK6" s="194"/>
      <c r="AL6" s="194"/>
      <c r="AM6" s="194"/>
      <c r="AN6" s="194"/>
      <c r="AO6" s="194"/>
      <c r="AP6" s="194"/>
      <c r="AQ6" s="194"/>
      <c r="AR6" s="409">
        <v>105</v>
      </c>
      <c r="AU6" s="9"/>
      <c r="AV6" s="9"/>
      <c r="AW6" s="9"/>
    </row>
    <row r="7" spans="1:95" s="191" customFormat="1" ht="30.75" customHeight="1">
      <c r="A7" s="386"/>
      <c r="B7" s="225">
        <v>12212</v>
      </c>
      <c r="C7" s="301" t="s">
        <v>262</v>
      </c>
      <c r="D7" s="310" t="s">
        <v>2</v>
      </c>
      <c r="E7" s="198" t="s">
        <v>11</v>
      </c>
      <c r="F7" s="200" t="s">
        <v>16</v>
      </c>
      <c r="G7" s="200" t="s">
        <v>4</v>
      </c>
      <c r="H7" s="200" t="s">
        <v>59</v>
      </c>
      <c r="I7" s="200" t="s">
        <v>5</v>
      </c>
      <c r="J7" s="201" t="s">
        <v>3</v>
      </c>
      <c r="K7" s="201"/>
      <c r="L7" s="200"/>
      <c r="M7" s="200" t="s">
        <v>89</v>
      </c>
      <c r="N7" s="201" t="s">
        <v>62</v>
      </c>
      <c r="O7" s="200" t="s">
        <v>12</v>
      </c>
      <c r="P7" s="200"/>
      <c r="Q7" s="201"/>
      <c r="R7" s="202" t="s">
        <v>237</v>
      </c>
      <c r="S7" s="202"/>
      <c r="T7" s="200" t="s">
        <v>7</v>
      </c>
      <c r="U7" s="200" t="s">
        <v>47</v>
      </c>
      <c r="V7" s="200"/>
      <c r="W7" s="199"/>
      <c r="X7" s="199" t="s">
        <v>135</v>
      </c>
      <c r="Y7" s="198" t="s">
        <v>181</v>
      </c>
      <c r="Z7" s="10" t="s">
        <v>64</v>
      </c>
      <c r="AA7" s="198" t="s">
        <v>142</v>
      </c>
      <c r="AB7" s="198" t="s">
        <v>143</v>
      </c>
      <c r="AC7" s="311"/>
      <c r="AD7" s="14">
        <v>10990</v>
      </c>
      <c r="AE7" s="14">
        <f t="shared" ref="AE7:AE38" si="2">AD7-AF7</f>
        <v>600</v>
      </c>
      <c r="AF7" s="14">
        <v>10390</v>
      </c>
      <c r="AG7" s="217">
        <f t="shared" si="0"/>
        <v>8585.9375</v>
      </c>
      <c r="AH7" s="209" t="e">
        <f>($AD7+#REF!)/(1+0.24+IF(14000*(1+0.24+0.04*IF($AR7&lt;101,0.95,IF($AR7&lt;121,1,IF($AR7&lt;141,1.1,IF($AR7&lt;161,1.2,IF($AR7&lt;181,1.3,1.4))))))&gt;=$AD7,0.04,IF(17000*(1+0.24+0.08*IF($AR7&lt;101,0.95,IF($AR7&lt;121,1,IF($AR7&lt;141,1.1,IF($AR7&lt;161,1.2,IF($AR7&lt;181,1.3,1.4))))))&gt;=$AD7,0.08,IF(20000*(1+0.24+0.16*IF($AR7&lt;101,0.95,IF($AR7&lt;121,1,IF($AR7&lt;141,1.1,IF($AR7&lt;161,1.2,IF($AR7&lt;181,1.3,1.4))))))&gt;=$AD7,0.16,IF(25000*(1+0.24+0.24*IF($AR7&lt;101,0.95,IF($AR7&lt;121,1,IF($AR7&lt;141,1.1,IF($AR7&lt;161,1.2,IF($AR7&lt;181,1.3,1.4))))))&gt;=$AD7,0.24,0.32))))*IF($AR7&lt;101,0.95,IF($AR7&lt;121,1,IF($AR7&lt;141,1.1,IF($AR7&lt;161,1.2,IF($AR7&lt;181,1.3,1.4))))))</f>
        <v>#REF!</v>
      </c>
      <c r="AI7" s="209">
        <f t="shared" si="1"/>
        <v>8102.0665322580644</v>
      </c>
      <c r="AJ7" s="23"/>
      <c r="AK7" s="194"/>
      <c r="AL7" s="194"/>
      <c r="AM7" s="194"/>
      <c r="AN7" s="194"/>
      <c r="AO7" s="194"/>
      <c r="AP7" s="194"/>
      <c r="AQ7" s="194"/>
      <c r="AR7" s="409">
        <v>105</v>
      </c>
      <c r="AS7" s="23"/>
      <c r="AT7" s="23"/>
      <c r="AU7" s="9"/>
      <c r="AV7" s="9"/>
      <c r="AW7" s="9"/>
    </row>
    <row r="8" spans="1:95" s="23" customFormat="1" ht="34.5" customHeight="1">
      <c r="A8" s="386"/>
      <c r="B8" s="225">
        <v>12922</v>
      </c>
      <c r="C8" s="301" t="s">
        <v>263</v>
      </c>
      <c r="D8" s="312" t="s">
        <v>2</v>
      </c>
      <c r="E8" s="10" t="s">
        <v>11</v>
      </c>
      <c r="F8" s="10" t="s">
        <v>16</v>
      </c>
      <c r="G8" s="10" t="s">
        <v>4</v>
      </c>
      <c r="H8" s="10" t="s">
        <v>59</v>
      </c>
      <c r="I8" s="10" t="s">
        <v>5</v>
      </c>
      <c r="J8" s="16" t="s">
        <v>3</v>
      </c>
      <c r="K8" s="16"/>
      <c r="L8" s="10"/>
      <c r="M8" s="10" t="s">
        <v>89</v>
      </c>
      <c r="N8" s="16" t="s">
        <v>62</v>
      </c>
      <c r="O8" s="10" t="s">
        <v>12</v>
      </c>
      <c r="P8" s="10"/>
      <c r="Q8" s="16"/>
      <c r="R8" s="202" t="s">
        <v>237</v>
      </c>
      <c r="S8" s="11"/>
      <c r="T8" s="10" t="s">
        <v>7</v>
      </c>
      <c r="U8" s="10" t="s">
        <v>114</v>
      </c>
      <c r="V8" s="10"/>
      <c r="W8" s="10"/>
      <c r="X8" s="10" t="s">
        <v>135</v>
      </c>
      <c r="Y8" s="10" t="s">
        <v>181</v>
      </c>
      <c r="Z8" s="10" t="s">
        <v>64</v>
      </c>
      <c r="AA8" s="10" t="s">
        <v>142</v>
      </c>
      <c r="AB8" s="10" t="s">
        <v>143</v>
      </c>
      <c r="AC8" s="313"/>
      <c r="AD8" s="14">
        <v>11890</v>
      </c>
      <c r="AE8" s="14">
        <f t="shared" si="2"/>
        <v>900</v>
      </c>
      <c r="AF8" s="14">
        <v>10990</v>
      </c>
      <c r="AG8" s="389">
        <f t="shared" si="0"/>
        <v>9303.5993740219092</v>
      </c>
      <c r="AH8" s="279" t="e">
        <f>($AD8+#REF!)/(1+0.24+IF(14000*(1+0.24+0.04*IF($AR8&lt;101,0.95,IF($AR8&lt;121,1,IF($AR8&lt;141,1.1,IF($AR8&lt;161,1.2,IF($AR8&lt;181,1.3,1.4))))))&gt;=$AD8,0.04,IF(17000*(1+0.24+0.08*IF($AR8&lt;101,0.95,IF($AR8&lt;121,1,IF($AR8&lt;141,1.1,IF($AR8&lt;161,1.2,IF($AR8&lt;181,1.3,1.4))))))&gt;=$AD8,0.08,IF(20000*(1+0.24+0.16*IF($AR8&lt;101,0.95,IF($AR8&lt;121,1,IF($AR8&lt;141,1.1,IF($AR8&lt;161,1.2,IF($AR8&lt;181,1.3,1.4))))))&gt;=$AD8,0.16,IF(25000*(1+0.24+0.24*IF($AR8&lt;101,0.95,IF($AR8&lt;121,1,IF($AR8&lt;141,1.1,IF($AR8&lt;161,1.2,IF($AR8&lt;181,1.3,1.4))))))&gt;=$AD8,0.24,0.32))))*IF($AR8&lt;101,0.95,IF($AR8&lt;121,1,IF($AR8&lt;141,1.1,IF($AR8&lt;161,1.2,IF($AR8&lt;181,1.3,1.4))))))</f>
        <v>#REF!</v>
      </c>
      <c r="AI8" s="279">
        <f t="shared" si="1"/>
        <v>8577.7929224090058</v>
      </c>
      <c r="AK8" s="194"/>
      <c r="AL8" s="194"/>
      <c r="AM8" s="194"/>
      <c r="AN8" s="194"/>
      <c r="AO8" s="194"/>
      <c r="AP8" s="194"/>
      <c r="AQ8" s="194"/>
      <c r="AR8" s="409">
        <v>100</v>
      </c>
      <c r="AU8" s="9"/>
      <c r="AV8" s="9"/>
      <c r="AW8" s="9"/>
    </row>
    <row r="9" spans="1:95" s="23" customFormat="1" ht="37.5" customHeight="1" thickBot="1">
      <c r="A9" s="387"/>
      <c r="B9" s="225">
        <v>12341</v>
      </c>
      <c r="C9" s="301" t="s">
        <v>264</v>
      </c>
      <c r="D9" s="312" t="s">
        <v>2</v>
      </c>
      <c r="E9" s="10" t="s">
        <v>11</v>
      </c>
      <c r="F9" s="10" t="s">
        <v>16</v>
      </c>
      <c r="G9" s="10" t="s">
        <v>4</v>
      </c>
      <c r="H9" s="10"/>
      <c r="I9" s="10" t="s">
        <v>5</v>
      </c>
      <c r="J9" s="16" t="s">
        <v>182</v>
      </c>
      <c r="K9" s="16"/>
      <c r="L9" s="10"/>
      <c r="M9" s="10"/>
      <c r="N9" s="16"/>
      <c r="O9" s="10" t="s">
        <v>9</v>
      </c>
      <c r="P9" s="10"/>
      <c r="Q9" s="16"/>
      <c r="R9" s="11"/>
      <c r="S9" s="11"/>
      <c r="T9" s="10" t="s">
        <v>8</v>
      </c>
      <c r="U9" s="10" t="s">
        <v>47</v>
      </c>
      <c r="V9" s="10" t="s">
        <v>108</v>
      </c>
      <c r="W9" s="10"/>
      <c r="X9" s="10"/>
      <c r="Y9" s="10"/>
      <c r="Z9" s="10" t="s">
        <v>64</v>
      </c>
      <c r="AA9" s="10" t="s">
        <v>142</v>
      </c>
      <c r="AB9" s="10" t="s">
        <v>143</v>
      </c>
      <c r="AC9" s="313"/>
      <c r="AD9" s="14">
        <v>10390</v>
      </c>
      <c r="AE9" s="14">
        <f t="shared" si="2"/>
        <v>600</v>
      </c>
      <c r="AF9" s="14">
        <v>9790</v>
      </c>
      <c r="AG9" s="217">
        <f t="shared" si="0"/>
        <v>8117.1875</v>
      </c>
      <c r="AH9" s="209" t="e">
        <f>($AD9+#REF!)/(1+0.24+IF(14000*(1+0.24+0.04*IF($AR9&lt;101,0.95,IF($AR9&lt;121,1,IF($AR9&lt;141,1.1,IF($AR9&lt;161,1.2,IF($AR9&lt;181,1.3,1.4))))))&gt;=$AD9,0.04,IF(17000*(1+0.24+0.08*IF($AR9&lt;101,0.95,IF($AR9&lt;121,1,IF($AR9&lt;141,1.1,IF($AR9&lt;161,1.2,IF($AR9&lt;181,1.3,1.4))))))&gt;=$AD9,0.08,IF(20000*(1+0.24+0.16*IF($AR9&lt;101,0.95,IF($AR9&lt;121,1,IF($AR9&lt;141,1.1,IF($AR9&lt;161,1.2,IF($AR9&lt;181,1.3,1.4))))))&gt;=$AD9,0.16,IF(25000*(1+0.24+0.24*IF($AR9&lt;101,0.95,IF($AR9&lt;121,1,IF($AR9&lt;141,1.1,IF($AR9&lt;161,1.2,IF($AR9&lt;181,1.3,1.4))))))&gt;=$AD9,0.24,0.32))))*IF($AR9&lt;101,0.95,IF($AR9&lt;121,1,IF($AR9&lt;141,1.1,IF($AR9&lt;161,1.2,IF($AR9&lt;181,1.3,1.4))))))</f>
        <v>#REF!</v>
      </c>
      <c r="AI9" s="209">
        <f t="shared" si="1"/>
        <v>7633.3165322580644</v>
      </c>
      <c r="AK9" s="194"/>
      <c r="AL9" s="194"/>
      <c r="AM9" s="194"/>
      <c r="AN9" s="194"/>
      <c r="AO9" s="194"/>
      <c r="AP9" s="194"/>
      <c r="AQ9" s="194"/>
      <c r="AR9" s="409">
        <v>109</v>
      </c>
      <c r="AU9" s="9"/>
      <c r="AV9" s="9"/>
      <c r="AW9" s="9"/>
    </row>
    <row r="10" spans="1:95" s="346" customFormat="1" ht="38.25" customHeight="1">
      <c r="A10" s="424" t="s">
        <v>240</v>
      </c>
      <c r="B10" s="347">
        <v>12101</v>
      </c>
      <c r="C10" s="345" t="s">
        <v>265</v>
      </c>
      <c r="D10" s="304" t="s">
        <v>2</v>
      </c>
      <c r="E10" s="305" t="s">
        <v>11</v>
      </c>
      <c r="F10" s="306" t="s">
        <v>16</v>
      </c>
      <c r="G10" s="306" t="s">
        <v>4</v>
      </c>
      <c r="H10" s="306"/>
      <c r="I10" s="306" t="s">
        <v>5</v>
      </c>
      <c r="J10" s="307" t="s">
        <v>226</v>
      </c>
      <c r="K10" s="307"/>
      <c r="L10" s="305" t="s">
        <v>63</v>
      </c>
      <c r="M10" s="306"/>
      <c r="N10" s="307" t="s">
        <v>62</v>
      </c>
      <c r="O10" s="306" t="s">
        <v>12</v>
      </c>
      <c r="P10" s="306"/>
      <c r="Q10" s="307"/>
      <c r="R10" s="308" t="s">
        <v>237</v>
      </c>
      <c r="S10" s="292" t="s">
        <v>57</v>
      </c>
      <c r="T10" s="306" t="s">
        <v>8</v>
      </c>
      <c r="U10" s="306" t="s">
        <v>47</v>
      </c>
      <c r="V10" s="306"/>
      <c r="W10" s="293"/>
      <c r="X10" s="293" t="s">
        <v>110</v>
      </c>
      <c r="Y10" s="305" t="s">
        <v>93</v>
      </c>
      <c r="Z10" s="305" t="s">
        <v>64</v>
      </c>
      <c r="AA10" s="305" t="s">
        <v>142</v>
      </c>
      <c r="AB10" s="305" t="s">
        <v>143</v>
      </c>
      <c r="AC10" s="309"/>
      <c r="AD10" s="234">
        <v>10390</v>
      </c>
      <c r="AE10" s="234">
        <f t="shared" si="2"/>
        <v>700</v>
      </c>
      <c r="AF10" s="234">
        <v>9690</v>
      </c>
      <c r="AG10" s="216">
        <f t="shared" si="0"/>
        <v>8117.1875</v>
      </c>
      <c r="AH10" s="210" t="e">
        <f>($AD10+#REF!)/(1+0.24+IF(14000*(1+0.24+0.04*IF($AR10&lt;101,0.95,IF($AR10&lt;121,1,IF($AR10&lt;141,1.1,IF($AR10&lt;161,1.2,IF($AR10&lt;181,1.3,1.4))))))&gt;=$AD10,0.04,IF(17000*(1+0.24+0.08*IF($AR10&lt;101,0.95,IF($AR10&lt;121,1,IF($AR10&lt;141,1.1,IF($AR10&lt;161,1.2,IF($AR10&lt;181,1.3,1.4))))))&gt;=$AD10,0.08,IF(20000*(1+0.24+0.16*IF($AR10&lt;101,0.95,IF($AR10&lt;121,1,IF($AR10&lt;141,1.1,IF($AR10&lt;161,1.2,IF($AR10&lt;181,1.3,1.4))))))&gt;=$AD10,0.16,IF(25000*(1+0.24+0.24*IF($AR10&lt;101,0.95,IF($AR10&lt;121,1,IF($AR10&lt;141,1.1,IF($AR10&lt;161,1.2,IF($AR10&lt;181,1.3,1.4))))))&gt;=$AD10,0.24,0.32))))*IF($AR10&lt;101,0.95,IF($AR10&lt;121,1,IF($AR10&lt;141,1.1,IF($AR10&lt;161,1.2,IF($AR10&lt;181,1.3,1.4))))))</f>
        <v>#REF!</v>
      </c>
      <c r="AI10" s="210">
        <f t="shared" si="1"/>
        <v>7552.6713709677424</v>
      </c>
      <c r="AJ10" s="23"/>
      <c r="AK10" s="194"/>
      <c r="AL10" s="194"/>
      <c r="AM10" s="194"/>
      <c r="AN10" s="194"/>
      <c r="AO10" s="194"/>
      <c r="AP10" s="194"/>
      <c r="AQ10" s="194"/>
      <c r="AR10" s="409">
        <v>105</v>
      </c>
      <c r="AS10" s="23"/>
      <c r="AT10" s="23"/>
      <c r="AU10" s="9"/>
      <c r="AV10" s="9"/>
      <c r="AW10" s="9"/>
    </row>
    <row r="11" spans="1:95" s="23" customFormat="1" ht="31.5" customHeight="1">
      <c r="A11" s="425"/>
      <c r="B11" s="419">
        <v>12102</v>
      </c>
      <c r="C11" s="404" t="s">
        <v>266</v>
      </c>
      <c r="D11" s="312" t="s">
        <v>10</v>
      </c>
      <c r="E11" s="10" t="s">
        <v>11</v>
      </c>
      <c r="F11" s="10" t="s">
        <v>16</v>
      </c>
      <c r="G11" s="10" t="s">
        <v>4</v>
      </c>
      <c r="H11" s="10" t="s">
        <v>59</v>
      </c>
      <c r="I11" s="10" t="s">
        <v>5</v>
      </c>
      <c r="J11" s="16" t="s">
        <v>226</v>
      </c>
      <c r="K11" s="16"/>
      <c r="L11" s="10" t="s">
        <v>63</v>
      </c>
      <c r="M11" s="10" t="s">
        <v>89</v>
      </c>
      <c r="N11" s="16" t="s">
        <v>62</v>
      </c>
      <c r="O11" s="10" t="s">
        <v>12</v>
      </c>
      <c r="P11" s="10"/>
      <c r="Q11" s="16"/>
      <c r="R11" s="10" t="s">
        <v>225</v>
      </c>
      <c r="S11" s="11" t="s">
        <v>57</v>
      </c>
      <c r="T11" s="10" t="s">
        <v>7</v>
      </c>
      <c r="U11" s="10" t="s">
        <v>114</v>
      </c>
      <c r="V11" s="10"/>
      <c r="W11" s="10" t="s">
        <v>147</v>
      </c>
      <c r="X11" s="10" t="s">
        <v>135</v>
      </c>
      <c r="Y11" s="10" t="s">
        <v>181</v>
      </c>
      <c r="Z11" s="10" t="s">
        <v>64</v>
      </c>
      <c r="AA11" s="10" t="s">
        <v>142</v>
      </c>
      <c r="AB11" s="10" t="s">
        <v>143</v>
      </c>
      <c r="AC11" s="314" t="s">
        <v>61</v>
      </c>
      <c r="AD11" s="14">
        <v>11090</v>
      </c>
      <c r="AE11" s="14">
        <f t="shared" si="2"/>
        <v>700</v>
      </c>
      <c r="AF11" s="14">
        <v>10390</v>
      </c>
      <c r="AG11" s="389">
        <f t="shared" si="0"/>
        <v>8664.0625</v>
      </c>
      <c r="AH11" s="279" t="e">
        <f>($AD11+#REF!)/(1+0.24+IF(14000*(1+0.24+0.04*IF($AR11&lt;101,0.95,IF($AR11&lt;121,1,IF($AR11&lt;141,1.1,IF($AR11&lt;161,1.2,IF($AR11&lt;181,1.3,1.4))))))&gt;=$AD11,0.04,IF(17000*(1+0.24+0.08*IF($AR11&lt;101,0.95,IF($AR11&lt;121,1,IF($AR11&lt;141,1.1,IF($AR11&lt;161,1.2,IF($AR11&lt;181,1.3,1.4))))))&gt;=$AD11,0.08,IF(20000*(1+0.24+0.16*IF($AR11&lt;101,0.95,IF($AR11&lt;121,1,IF($AR11&lt;141,1.1,IF($AR11&lt;161,1.2,IF($AR11&lt;181,1.3,1.4))))))&gt;=$AD11,0.16,IF(25000*(1+0.24+0.24*IF($AR11&lt;101,0.95,IF($AR11&lt;121,1,IF($AR11&lt;141,1.1,IF($AR11&lt;161,1.2,IF($AR11&lt;181,1.3,1.4))))))&gt;=$AD11,0.24,0.32))))*IF($AR11&lt;101,0.95,IF($AR11&lt;121,1,IF($AR11&lt;141,1.1,IF($AR11&lt;161,1.2,IF($AR11&lt;181,1.3,1.4))))))</f>
        <v>#REF!</v>
      </c>
      <c r="AI11" s="279">
        <f t="shared" si="1"/>
        <v>8099.5463709677424</v>
      </c>
      <c r="AK11" s="194"/>
      <c r="AL11" s="194"/>
      <c r="AM11" s="194"/>
      <c r="AN11" s="194"/>
      <c r="AO11" s="194"/>
      <c r="AP11" s="194"/>
      <c r="AQ11" s="194"/>
      <c r="AR11" s="409">
        <v>102</v>
      </c>
      <c r="AU11" s="9"/>
      <c r="AV11" s="9"/>
      <c r="AW11" s="9"/>
    </row>
    <row r="12" spans="1:95" s="23" customFormat="1" ht="31.5" customHeight="1">
      <c r="A12" s="425"/>
      <c r="B12" s="348">
        <v>12923</v>
      </c>
      <c r="C12" s="303" t="s">
        <v>267</v>
      </c>
      <c r="D12" s="312" t="s">
        <v>10</v>
      </c>
      <c r="E12" s="10" t="s">
        <v>11</v>
      </c>
      <c r="F12" s="10" t="s">
        <v>16</v>
      </c>
      <c r="G12" s="10" t="s">
        <v>4</v>
      </c>
      <c r="H12" s="10" t="s">
        <v>59</v>
      </c>
      <c r="I12" s="10" t="s">
        <v>5</v>
      </c>
      <c r="J12" s="16" t="s">
        <v>226</v>
      </c>
      <c r="K12" s="16"/>
      <c r="L12" s="10" t="s">
        <v>63</v>
      </c>
      <c r="M12" s="10" t="s">
        <v>89</v>
      </c>
      <c r="N12" s="16" t="s">
        <v>62</v>
      </c>
      <c r="O12" s="10" t="s">
        <v>12</v>
      </c>
      <c r="P12" s="10"/>
      <c r="Q12" s="16"/>
      <c r="R12" s="10" t="s">
        <v>225</v>
      </c>
      <c r="S12" s="11" t="s">
        <v>57</v>
      </c>
      <c r="T12" s="10" t="s">
        <v>7</v>
      </c>
      <c r="U12" s="10" t="s">
        <v>114</v>
      </c>
      <c r="V12" s="10"/>
      <c r="W12" s="10" t="s">
        <v>147</v>
      </c>
      <c r="X12" s="10" t="s">
        <v>135</v>
      </c>
      <c r="Y12" s="10" t="s">
        <v>181</v>
      </c>
      <c r="Z12" s="10" t="s">
        <v>64</v>
      </c>
      <c r="AA12" s="10" t="s">
        <v>142</v>
      </c>
      <c r="AB12" s="10" t="s">
        <v>143</v>
      </c>
      <c r="AC12" s="314" t="s">
        <v>61</v>
      </c>
      <c r="AD12" s="14">
        <v>12390</v>
      </c>
      <c r="AE12" s="14">
        <f t="shared" si="2"/>
        <v>700</v>
      </c>
      <c r="AF12" s="14">
        <v>11690</v>
      </c>
      <c r="AG12" s="389">
        <f t="shared" si="0"/>
        <v>9694.8356807511736</v>
      </c>
      <c r="AH12" s="279" t="e">
        <f>($AD12+#REF!)/(1+0.24+IF(14000*(1+0.24+0.04*IF($AR12&lt;101,0.95,IF($AR12&lt;121,1,IF($AR12&lt;141,1.1,IF($AR12&lt;161,1.2,IF($AR12&lt;181,1.3,1.4))))))&gt;=$AD12,0.04,IF(17000*(1+0.24+0.08*IF($AR12&lt;101,0.95,IF($AR12&lt;121,1,IF($AR12&lt;141,1.1,IF($AR12&lt;161,1.2,IF($AR12&lt;181,1.3,1.4))))))&gt;=$AD12,0.08,IF(20000*(1+0.24+0.16*IF($AR12&lt;101,0.95,IF($AR12&lt;121,1,IF($AR12&lt;141,1.1,IF($AR12&lt;161,1.2,IF($AR12&lt;181,1.3,1.4))))))&gt;=$AD12,0.16,IF(25000*(1+0.24+0.24*IF($AR12&lt;101,0.95,IF($AR12&lt;121,1,IF($AR12&lt;141,1.1,IF($AR12&lt;161,1.2,IF($AR12&lt;181,1.3,1.4))))))&gt;=$AD12,0.24,0.32))))*IF($AR12&lt;101,0.95,IF($AR12&lt;121,1,IF($AR12&lt;141,1.1,IF($AR12&lt;161,1.2,IF($AR12&lt;181,1.3,1.4))))))</f>
        <v>#REF!</v>
      </c>
      <c r="AI12" s="279">
        <f t="shared" si="1"/>
        <v>9130.319551718916</v>
      </c>
      <c r="AK12" s="194"/>
      <c r="AL12" s="194"/>
      <c r="AM12" s="194"/>
      <c r="AN12" s="194"/>
      <c r="AO12" s="194"/>
      <c r="AP12" s="194"/>
      <c r="AQ12" s="194"/>
      <c r="AR12" s="409">
        <v>97</v>
      </c>
      <c r="AU12" s="9"/>
      <c r="AV12" s="9"/>
      <c r="AW12" s="9"/>
    </row>
    <row r="13" spans="1:95" s="23" customFormat="1" ht="38.25" customHeight="1">
      <c r="A13" s="425"/>
      <c r="B13" s="419">
        <v>12340</v>
      </c>
      <c r="C13" s="404" t="s">
        <v>268</v>
      </c>
      <c r="D13" s="310" t="s">
        <v>2</v>
      </c>
      <c r="E13" s="198" t="s">
        <v>11</v>
      </c>
      <c r="F13" s="200" t="s">
        <v>16</v>
      </c>
      <c r="G13" s="200" t="s">
        <v>4</v>
      </c>
      <c r="H13" s="200"/>
      <c r="I13" s="200" t="s">
        <v>5</v>
      </c>
      <c r="J13" s="201" t="s">
        <v>226</v>
      </c>
      <c r="K13" s="201"/>
      <c r="L13" s="10" t="s">
        <v>63</v>
      </c>
      <c r="M13" s="200"/>
      <c r="N13" s="201" t="s">
        <v>62</v>
      </c>
      <c r="O13" s="200" t="s">
        <v>12</v>
      </c>
      <c r="P13" s="200"/>
      <c r="Q13" s="201"/>
      <c r="R13" s="202" t="s">
        <v>237</v>
      </c>
      <c r="S13" s="11" t="s">
        <v>57</v>
      </c>
      <c r="T13" s="200" t="s">
        <v>8</v>
      </c>
      <c r="U13" s="200" t="s">
        <v>47</v>
      </c>
      <c r="V13" s="198" t="s">
        <v>108</v>
      </c>
      <c r="W13" s="199"/>
      <c r="X13" s="199" t="s">
        <v>110</v>
      </c>
      <c r="Y13" s="198" t="s">
        <v>93</v>
      </c>
      <c r="Z13" s="10" t="s">
        <v>64</v>
      </c>
      <c r="AA13" s="198" t="s">
        <v>142</v>
      </c>
      <c r="AB13" s="198" t="s">
        <v>143</v>
      </c>
      <c r="AC13" s="311"/>
      <c r="AD13" s="14">
        <v>10890</v>
      </c>
      <c r="AE13" s="14">
        <f t="shared" si="2"/>
        <v>700</v>
      </c>
      <c r="AF13" s="14">
        <v>10190</v>
      </c>
      <c r="AG13" s="217">
        <f t="shared" si="0"/>
        <v>8507.8125</v>
      </c>
      <c r="AH13" s="209" t="e">
        <f>($AD13+#REF!)/(1+0.24+IF(14000*(1+0.24+0.04*IF($AR13&lt;101,0.95,IF($AR13&lt;121,1,IF($AR13&lt;141,1.1,IF($AR13&lt;161,1.2,IF($AR13&lt;181,1.3,1.4))))))&gt;=$AD13,0.04,IF(17000*(1+0.24+0.08*IF($AR13&lt;101,0.95,IF($AR13&lt;121,1,IF($AR13&lt;141,1.1,IF($AR13&lt;161,1.2,IF($AR13&lt;181,1.3,1.4))))))&gt;=$AD13,0.08,IF(20000*(1+0.24+0.16*IF($AR13&lt;101,0.95,IF($AR13&lt;121,1,IF($AR13&lt;141,1.1,IF($AR13&lt;161,1.2,IF($AR13&lt;181,1.3,1.4))))))&gt;=$AD13,0.16,IF(25000*(1+0.24+0.24*IF($AR13&lt;101,0.95,IF($AR13&lt;121,1,IF($AR13&lt;141,1.1,IF($AR13&lt;161,1.2,IF($AR13&lt;181,1.3,1.4))))))&gt;=$AD13,0.24,0.32))))*IF($AR13&lt;101,0.95,IF($AR13&lt;121,1,IF($AR13&lt;141,1.1,IF($AR13&lt;161,1.2,IF($AR13&lt;181,1.3,1.4))))))</f>
        <v>#REF!</v>
      </c>
      <c r="AI13" s="209">
        <f t="shared" si="1"/>
        <v>7943.2963709677424</v>
      </c>
      <c r="AK13" s="194"/>
      <c r="AL13" s="194"/>
      <c r="AM13" s="194"/>
      <c r="AN13" s="194"/>
      <c r="AO13" s="194"/>
      <c r="AP13" s="194"/>
      <c r="AQ13" s="194"/>
      <c r="AR13" s="409">
        <v>109</v>
      </c>
      <c r="AU13" s="9"/>
      <c r="AV13" s="9"/>
      <c r="AW13" s="9"/>
    </row>
    <row r="14" spans="1:95" s="23" customFormat="1" ht="37.5" customHeight="1">
      <c r="A14" s="425"/>
      <c r="B14" s="349">
        <v>12342</v>
      </c>
      <c r="C14" s="302" t="s">
        <v>269</v>
      </c>
      <c r="D14" s="312" t="s">
        <v>10</v>
      </c>
      <c r="E14" s="10" t="s">
        <v>11</v>
      </c>
      <c r="F14" s="10" t="s">
        <v>16</v>
      </c>
      <c r="G14" s="10" t="s">
        <v>4</v>
      </c>
      <c r="H14" s="10" t="s">
        <v>59</v>
      </c>
      <c r="I14" s="10" t="s">
        <v>5</v>
      </c>
      <c r="J14" s="16" t="s">
        <v>226</v>
      </c>
      <c r="K14" s="16"/>
      <c r="L14" s="10" t="s">
        <v>63</v>
      </c>
      <c r="M14" s="10" t="s">
        <v>89</v>
      </c>
      <c r="N14" s="16" t="s">
        <v>62</v>
      </c>
      <c r="O14" s="10" t="s">
        <v>12</v>
      </c>
      <c r="P14" s="10"/>
      <c r="Q14" s="16"/>
      <c r="R14" s="10" t="s">
        <v>225</v>
      </c>
      <c r="S14" s="11" t="s">
        <v>57</v>
      </c>
      <c r="T14" s="10" t="s">
        <v>7</v>
      </c>
      <c r="U14" s="10" t="s">
        <v>47</v>
      </c>
      <c r="V14" s="198" t="s">
        <v>108</v>
      </c>
      <c r="W14" s="198" t="s">
        <v>147</v>
      </c>
      <c r="X14" s="198" t="s">
        <v>135</v>
      </c>
      <c r="Y14" s="10" t="s">
        <v>181</v>
      </c>
      <c r="Z14" s="10" t="s">
        <v>64</v>
      </c>
      <c r="AA14" s="10" t="s">
        <v>142</v>
      </c>
      <c r="AB14" s="10" t="s">
        <v>143</v>
      </c>
      <c r="AC14" s="315" t="s">
        <v>61</v>
      </c>
      <c r="AD14" s="14">
        <v>11590</v>
      </c>
      <c r="AE14" s="14">
        <f t="shared" si="2"/>
        <v>700</v>
      </c>
      <c r="AF14" s="14">
        <v>10890</v>
      </c>
      <c r="AG14" s="217">
        <f t="shared" si="0"/>
        <v>9054.6875</v>
      </c>
      <c r="AH14" s="209" t="e">
        <f>($AD14+#REF!)/(1+0.24+IF(14000*(1+0.24+0.04*IF($AR14&lt;101,0.95,IF($AR14&lt;121,1,IF($AR14&lt;141,1.1,IF($AR14&lt;161,1.2,IF($AR14&lt;181,1.3,1.4))))))&gt;=$AD14,0.04,IF(17000*(1+0.24+0.08*IF($AR14&lt;101,0.95,IF($AR14&lt;121,1,IF($AR14&lt;141,1.1,IF($AR14&lt;161,1.2,IF($AR14&lt;181,1.3,1.4))))))&gt;=$AD14,0.08,IF(20000*(1+0.24+0.16*IF($AR14&lt;101,0.95,IF($AR14&lt;121,1,IF($AR14&lt;141,1.1,IF($AR14&lt;161,1.2,IF($AR14&lt;181,1.3,1.4))))))&gt;=$AD14,0.16,IF(25000*(1+0.24+0.24*IF($AR14&lt;101,0.95,IF($AR14&lt;121,1,IF($AR14&lt;141,1.1,IF($AR14&lt;161,1.2,IF($AR14&lt;181,1.3,1.4))))))&gt;=$AD14,0.24,0.32))))*IF($AR14&lt;101,0.95,IF($AR14&lt;121,1,IF($AR14&lt;141,1.1,IF($AR14&lt;161,1.2,IF($AR14&lt;181,1.3,1.4))))))</f>
        <v>#REF!</v>
      </c>
      <c r="AI14" s="209">
        <f t="shared" si="1"/>
        <v>8490.1713709677424</v>
      </c>
      <c r="AK14" s="194"/>
      <c r="AL14" s="194"/>
      <c r="AM14" s="194"/>
      <c r="AN14" s="194"/>
      <c r="AO14" s="194"/>
      <c r="AP14" s="194"/>
      <c r="AQ14" s="194"/>
      <c r="AR14" s="409">
        <v>104</v>
      </c>
      <c r="AU14" s="9"/>
      <c r="AV14" s="9"/>
      <c r="AW14" s="9"/>
    </row>
    <row r="15" spans="1:95" s="23" customFormat="1" ht="38.25" customHeight="1">
      <c r="A15" s="425"/>
      <c r="B15" s="419">
        <v>12513</v>
      </c>
      <c r="C15" s="404" t="s">
        <v>270</v>
      </c>
      <c r="D15" s="310" t="s">
        <v>2</v>
      </c>
      <c r="E15" s="198" t="s">
        <v>11</v>
      </c>
      <c r="F15" s="200" t="s">
        <v>16</v>
      </c>
      <c r="G15" s="200" t="s">
        <v>4</v>
      </c>
      <c r="H15" s="200"/>
      <c r="I15" s="200" t="s">
        <v>5</v>
      </c>
      <c r="J15" s="201" t="s">
        <v>226</v>
      </c>
      <c r="K15" s="201"/>
      <c r="L15" s="10" t="s">
        <v>63</v>
      </c>
      <c r="M15" s="200"/>
      <c r="N15" s="201" t="s">
        <v>62</v>
      </c>
      <c r="O15" s="200" t="s">
        <v>12</v>
      </c>
      <c r="P15" s="200"/>
      <c r="Q15" s="201"/>
      <c r="R15" s="202" t="s">
        <v>237</v>
      </c>
      <c r="S15" s="11" t="s">
        <v>57</v>
      </c>
      <c r="T15" s="200" t="s">
        <v>8</v>
      </c>
      <c r="U15" s="200" t="s">
        <v>47</v>
      </c>
      <c r="V15" s="198" t="s">
        <v>108</v>
      </c>
      <c r="W15" s="199"/>
      <c r="X15" s="199" t="s">
        <v>110</v>
      </c>
      <c r="Y15" s="198" t="s">
        <v>93</v>
      </c>
      <c r="Z15" s="10" t="s">
        <v>64</v>
      </c>
      <c r="AA15" s="198" t="s">
        <v>142</v>
      </c>
      <c r="AB15" s="198" t="s">
        <v>143</v>
      </c>
      <c r="AC15" s="311"/>
      <c r="AD15" s="14">
        <v>11990</v>
      </c>
      <c r="AE15" s="14">
        <f t="shared" si="2"/>
        <v>700</v>
      </c>
      <c r="AF15" s="14">
        <v>11290</v>
      </c>
      <c r="AG15" s="217">
        <f t="shared" si="0"/>
        <v>9338.0062305295942</v>
      </c>
      <c r="AH15" s="209" t="e">
        <f>($AD15+#REF!)/(1+0.24+IF(14000*(1+0.24+0.04*IF($AR15&lt;101,0.95,IF($AR15&lt;121,1,IF($AR15&lt;141,1.1,IF($AR15&lt;161,1.2,IF($AR15&lt;181,1.3,1.4))))))&gt;=$AD15,0.04,IF(17000*(1+0.24+0.08*IF($AR15&lt;101,0.95,IF($AR15&lt;121,1,IF($AR15&lt;141,1.1,IF($AR15&lt;161,1.2,IF($AR15&lt;181,1.3,1.4))))))&gt;=$AD15,0.08,IF(20000*(1+0.24+0.16*IF($AR15&lt;101,0.95,IF($AR15&lt;121,1,IF($AR15&lt;141,1.1,IF($AR15&lt;161,1.2,IF($AR15&lt;181,1.3,1.4))))))&gt;=$AD15,0.16,IF(25000*(1+0.24+0.24*IF($AR15&lt;101,0.95,IF($AR15&lt;121,1,IF($AR15&lt;141,1.1,IF($AR15&lt;161,1.2,IF($AR15&lt;181,1.3,1.4))))))&gt;=$AD15,0.24,0.32))))*IF($AR15&lt;101,0.95,IF($AR15&lt;121,1,IF($AR15&lt;141,1.1,IF($AR15&lt;161,1.2,IF($AR15&lt;181,1.3,1.4))))))</f>
        <v>#REF!</v>
      </c>
      <c r="AI15" s="209">
        <f t="shared" si="1"/>
        <v>8773.4901014973366</v>
      </c>
      <c r="AK15" s="194"/>
      <c r="AL15" s="194"/>
      <c r="AM15" s="194"/>
      <c r="AN15" s="194"/>
      <c r="AO15" s="194"/>
      <c r="AP15" s="194"/>
      <c r="AQ15" s="194"/>
      <c r="AR15" s="409">
        <v>130</v>
      </c>
      <c r="AU15" s="9"/>
      <c r="AV15" s="9"/>
      <c r="AW15" s="9"/>
    </row>
    <row r="16" spans="1:95" s="9" customFormat="1" ht="33.75" customHeight="1" thickBot="1">
      <c r="A16" s="426"/>
      <c r="B16" s="380">
        <v>12613</v>
      </c>
      <c r="C16" s="381" t="s">
        <v>271</v>
      </c>
      <c r="D16" s="316" t="s">
        <v>10</v>
      </c>
      <c r="E16" s="299" t="s">
        <v>11</v>
      </c>
      <c r="F16" s="299" t="s">
        <v>16</v>
      </c>
      <c r="G16" s="299" t="s">
        <v>4</v>
      </c>
      <c r="H16" s="299" t="s">
        <v>59</v>
      </c>
      <c r="I16" s="299" t="s">
        <v>5</v>
      </c>
      <c r="J16" s="382" t="s">
        <v>226</v>
      </c>
      <c r="K16" s="382"/>
      <c r="L16" s="299" t="s">
        <v>63</v>
      </c>
      <c r="M16" s="299" t="s">
        <v>89</v>
      </c>
      <c r="N16" s="382" t="s">
        <v>62</v>
      </c>
      <c r="O16" s="299" t="s">
        <v>12</v>
      </c>
      <c r="P16" s="299"/>
      <c r="Q16" s="382"/>
      <c r="R16" s="299" t="s">
        <v>225</v>
      </c>
      <c r="S16" s="297" t="s">
        <v>57</v>
      </c>
      <c r="T16" s="299" t="s">
        <v>7</v>
      </c>
      <c r="U16" s="299" t="s">
        <v>47</v>
      </c>
      <c r="V16" s="383" t="s">
        <v>108</v>
      </c>
      <c r="W16" s="383" t="s">
        <v>147</v>
      </c>
      <c r="X16" s="383" t="s">
        <v>135</v>
      </c>
      <c r="Y16" s="299" t="s">
        <v>181</v>
      </c>
      <c r="Z16" s="299" t="s">
        <v>64</v>
      </c>
      <c r="AA16" s="299" t="s">
        <v>142</v>
      </c>
      <c r="AB16" s="299" t="s">
        <v>143</v>
      </c>
      <c r="AC16" s="384"/>
      <c r="AD16" s="373">
        <v>12690</v>
      </c>
      <c r="AE16" s="373">
        <f t="shared" si="2"/>
        <v>700</v>
      </c>
      <c r="AF16" s="373">
        <v>11990</v>
      </c>
      <c r="AG16" s="217">
        <f t="shared" si="0"/>
        <v>9883.1775700934577</v>
      </c>
      <c r="AH16" s="209" t="e">
        <f>($AD16+#REF!)/(1+0.24+IF(14000*(1+0.24+0.04*IF($AR16&lt;101,0.95,IF($AR16&lt;121,1,IF($AR16&lt;141,1.1,IF($AR16&lt;161,1.2,IF($AR16&lt;181,1.3,1.4))))))&gt;=$AD16,0.04,IF(17000*(1+0.24+0.08*IF($AR16&lt;101,0.95,IF($AR16&lt;121,1,IF($AR16&lt;141,1.1,IF($AR16&lt;161,1.2,IF($AR16&lt;181,1.3,1.4))))))&gt;=$AD16,0.08,IF(20000*(1+0.24+0.16*IF($AR16&lt;101,0.95,IF($AR16&lt;121,1,IF($AR16&lt;141,1.1,IF($AR16&lt;161,1.2,IF($AR16&lt;181,1.3,1.4))))))&gt;=$AD16,0.16,IF(25000*(1+0.24+0.24*IF($AR16&lt;101,0.95,IF($AR16&lt;121,1,IF($AR16&lt;141,1.1,IF($AR16&lt;161,1.2,IF($AR16&lt;181,1.3,1.4))))))&gt;=$AD16,0.24,0.32))))*IF($AR16&lt;101,0.95,IF($AR16&lt;121,1,IF($AR16&lt;141,1.1,IF($AR16&lt;161,1.2,IF($AR16&lt;181,1.3,1.4))))))</f>
        <v>#REF!</v>
      </c>
      <c r="AI16" s="209">
        <f t="shared" si="1"/>
        <v>9318.6614410612001</v>
      </c>
      <c r="AK16" s="194"/>
      <c r="AL16" s="194"/>
      <c r="AM16" s="194"/>
      <c r="AN16" s="194"/>
      <c r="AO16" s="194"/>
      <c r="AP16" s="194"/>
      <c r="AQ16" s="194"/>
      <c r="AR16" s="409">
        <v>130</v>
      </c>
      <c r="AT16" s="23"/>
    </row>
    <row r="17" spans="1:95" s="9" customFormat="1" ht="33.75" customHeight="1" thickBot="1">
      <c r="A17" s="359"/>
      <c r="B17" s="360"/>
      <c r="C17" s="361"/>
      <c r="D17" s="20"/>
      <c r="E17" s="20"/>
      <c r="F17" s="20"/>
      <c r="G17" s="20"/>
      <c r="H17" s="20"/>
      <c r="I17" s="20"/>
      <c r="J17" s="362"/>
      <c r="K17" s="362"/>
      <c r="L17" s="20"/>
      <c r="M17" s="20"/>
      <c r="N17" s="362"/>
      <c r="O17" s="20"/>
      <c r="P17" s="20"/>
      <c r="Q17" s="362"/>
      <c r="R17" s="20"/>
      <c r="S17" s="21"/>
      <c r="T17" s="20"/>
      <c r="U17" s="20"/>
      <c r="V17" s="20"/>
      <c r="W17" s="20"/>
      <c r="X17" s="20"/>
      <c r="Y17" s="20"/>
      <c r="Z17" s="20"/>
      <c r="AA17" s="20"/>
      <c r="AB17" s="20"/>
      <c r="AC17" s="21"/>
      <c r="AD17" s="19"/>
      <c r="AE17" s="19"/>
      <c r="AF17" s="19"/>
      <c r="AG17" s="363"/>
      <c r="AH17" s="363"/>
      <c r="AI17" s="363"/>
      <c r="AK17" s="194"/>
      <c r="AL17" s="194"/>
      <c r="AM17" s="194"/>
      <c r="AN17" s="194"/>
      <c r="AO17" s="194"/>
      <c r="AP17" s="194"/>
      <c r="AQ17" s="194"/>
      <c r="AR17" s="19"/>
      <c r="AT17" s="23"/>
    </row>
    <row r="18" spans="1:95" s="196" customFormat="1" ht="34.5" customHeight="1">
      <c r="A18" s="374"/>
      <c r="B18" s="428" t="s">
        <v>176</v>
      </c>
      <c r="C18" s="429"/>
      <c r="D18" s="429"/>
      <c r="E18" s="429"/>
      <c r="F18" s="429"/>
      <c r="G18" s="429"/>
      <c r="H18" s="429"/>
      <c r="I18" s="429"/>
      <c r="J18" s="429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29"/>
      <c r="X18" s="429"/>
      <c r="Y18" s="429"/>
      <c r="Z18" s="429"/>
      <c r="AA18" s="429"/>
      <c r="AB18" s="429"/>
      <c r="AC18" s="429"/>
      <c r="AD18" s="356"/>
      <c r="AE18" s="356"/>
      <c r="AF18" s="35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195"/>
      <c r="AT18" s="195"/>
      <c r="AU18" s="9"/>
      <c r="AV18" s="9"/>
      <c r="AW18" s="9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195"/>
      <c r="BJ18" s="195"/>
      <c r="BK18" s="195"/>
      <c r="BL18" s="195"/>
      <c r="BM18" s="195"/>
      <c r="BN18" s="195"/>
      <c r="BO18" s="195"/>
      <c r="BP18" s="195"/>
      <c r="BQ18" s="195"/>
      <c r="BR18" s="195"/>
      <c r="BS18" s="195"/>
      <c r="BT18" s="195"/>
      <c r="BU18" s="195"/>
      <c r="BV18" s="195"/>
      <c r="BW18" s="195"/>
      <c r="BX18" s="195"/>
      <c r="BY18" s="195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5"/>
      <c r="CK18" s="195"/>
      <c r="CL18" s="195"/>
      <c r="CM18" s="195"/>
      <c r="CN18" s="195"/>
      <c r="CO18" s="195"/>
      <c r="CP18" s="195"/>
      <c r="CQ18" s="195"/>
    </row>
    <row r="19" spans="1:95" s="27" customFormat="1" ht="39.75" customHeight="1">
      <c r="A19" s="377"/>
      <c r="B19" s="227">
        <v>21711</v>
      </c>
      <c r="C19" s="228" t="s">
        <v>248</v>
      </c>
      <c r="D19" s="28" t="s">
        <v>2</v>
      </c>
      <c r="E19" s="28" t="s">
        <v>19</v>
      </c>
      <c r="F19" s="28" t="s">
        <v>16</v>
      </c>
      <c r="G19" s="29" t="s">
        <v>11</v>
      </c>
      <c r="H19" s="30" t="s">
        <v>64</v>
      </c>
      <c r="I19" s="31" t="s">
        <v>58</v>
      </c>
      <c r="J19" s="31" t="s">
        <v>121</v>
      </c>
      <c r="K19" s="11" t="s">
        <v>48</v>
      </c>
      <c r="L19" s="12" t="s">
        <v>63</v>
      </c>
      <c r="M19" s="12" t="s">
        <v>35</v>
      </c>
      <c r="N19" s="318" t="s">
        <v>12</v>
      </c>
      <c r="O19" s="322" t="s">
        <v>6</v>
      </c>
      <c r="P19" s="12" t="s">
        <v>39</v>
      </c>
      <c r="Q19" s="12" t="s">
        <v>126</v>
      </c>
      <c r="R19" s="12"/>
      <c r="S19" s="12" t="s">
        <v>15</v>
      </c>
      <c r="T19" s="12" t="s">
        <v>68</v>
      </c>
      <c r="U19" s="12" t="s">
        <v>136</v>
      </c>
      <c r="V19" s="12"/>
      <c r="W19" s="10"/>
      <c r="X19" s="10" t="s">
        <v>156</v>
      </c>
      <c r="Y19" s="11"/>
      <c r="Z19" s="13" t="s">
        <v>57</v>
      </c>
      <c r="AA19" s="12"/>
      <c r="AB19" s="295"/>
      <c r="AC19" s="323"/>
      <c r="AD19" s="14">
        <v>14590</v>
      </c>
      <c r="AE19" s="14">
        <f t="shared" si="2"/>
        <v>300</v>
      </c>
      <c r="AF19" s="14">
        <v>14290</v>
      </c>
      <c r="AG19" s="217">
        <f t="shared" ref="AG19:AG31" si="3">$AD19/(1+0.24+IF(14000*(1+0.24+0.04*IF($AR19&lt;101,0.95,IF($AR19&lt;121,1,IF($AR19&lt;141,1.1,IF($AR19&lt;161,1.2,IF($AR19&lt;181,1.3,1.4))))))&gt;=$AD19,0.04,IF(17000*(1+0.24+0.08*IF($AR19&lt;101,0.95,IF($AR19&lt;121,1,IF($AR19&lt;141,1.1,IF($AR19&lt;161,1.2,IF($AR19&lt;181,1.3,1.4))))))&gt;=$AD19,0.08,IF(20000*(1+0.24+0.16*IF($AR19&lt;101,0.95,IF($AR19&lt;121,1,IF($AR19&lt;141,1.1,IF($AR19&lt;161,1.2,IF($AR19&lt;181,1.3,1.4))))))&gt;=$AD19,0.16,IF(25000*(1+0.24+0.24*IF($AR19&lt;101,0.95,IF($AR19&lt;121,1,IF($AR19&lt;141,1.1,IF($AR19&lt;161,1.2,IF($AR19&lt;181,1.3,1.4))))))&gt;=$AD19,0.24,0.32))))*IF($AR19&lt;101,0.95,IF($AR19&lt;121,1,IF($AR19&lt;141,1.1,IF($AR19&lt;161,1.2,IF($AR19&lt;181,1.3,1.4))))))</f>
        <v>11416.275430359938</v>
      </c>
      <c r="AH19" s="209" t="e">
        <f>($AD19+#REF!)/(1+0.24+IF(14000*(1+0.24+0.04*IF($AR19&lt;101,0.95,IF($AR19&lt;121,1,IF($AR19&lt;141,1.1,IF($AR19&lt;161,1.2,IF($AR19&lt;181,1.3,1.4))))))&gt;=$AD19,0.04,IF(17000*(1+0.24+0.08*IF($AR19&lt;101,0.95,IF($AR19&lt;121,1,IF($AR19&lt;141,1.1,IF($AR19&lt;161,1.2,IF($AR19&lt;181,1.3,1.4))))))&gt;=$AD19,0.08,IF(20000*(1+0.24+0.16*IF($AR19&lt;101,0.95,IF($AR19&lt;121,1,IF($AR19&lt;141,1.1,IF($AR19&lt;161,1.2,IF($AR19&lt;181,1.3,1.4))))))&gt;=$AD19,0.16,IF(25000*(1+0.24+0.24*IF($AR19&lt;101,0.95,IF($AR19&lt;121,1,IF($AR19&lt;141,1.1,IF($AR19&lt;161,1.2,IF($AR19&lt;181,1.3,1.4))))))&gt;=$AD19,0.24,0.32))))*IF($AR19&lt;101,0.95,IF($AR19&lt;121,1,IF($AR19&lt;141,1.1,IF($AR19&lt;161,1.2,IF($AR19&lt;181,1.3,1.4))))))</f>
        <v>#REF!</v>
      </c>
      <c r="AI19" s="209">
        <f t="shared" ref="AI19:AI31" si="4">AG19-(AE19/1.24)</f>
        <v>11174.33994648897</v>
      </c>
      <c r="AL19" s="214">
        <f>AI19-AN19/1.24</f>
        <v>11013.049623908324</v>
      </c>
      <c r="AM19" s="23">
        <f>AI19*1.24</f>
        <v>13856.181533646322</v>
      </c>
      <c r="AN19" s="23">
        <v>200</v>
      </c>
      <c r="AO19" s="213">
        <f>AF19+AN19</f>
        <v>14490</v>
      </c>
      <c r="AP19" s="23">
        <f>AO19-AI19*1.24</f>
        <v>633.81846635367765</v>
      </c>
      <c r="AQ19" s="23"/>
      <c r="AR19" s="410">
        <v>99</v>
      </c>
      <c r="AU19" s="9"/>
      <c r="AV19" s="9"/>
      <c r="AW19" s="9"/>
    </row>
    <row r="20" spans="1:95" s="339" customFormat="1" ht="39.75" customHeight="1">
      <c r="A20" s="377"/>
      <c r="B20" s="225">
        <v>21981</v>
      </c>
      <c r="C20" s="226" t="s">
        <v>258</v>
      </c>
      <c r="D20" s="28" t="s">
        <v>2</v>
      </c>
      <c r="E20" s="28" t="s">
        <v>19</v>
      </c>
      <c r="F20" s="28" t="s">
        <v>16</v>
      </c>
      <c r="G20" s="29" t="s">
        <v>11</v>
      </c>
      <c r="H20" s="30" t="s">
        <v>64</v>
      </c>
      <c r="I20" s="31" t="s">
        <v>58</v>
      </c>
      <c r="J20" s="31" t="s">
        <v>121</v>
      </c>
      <c r="K20" s="11" t="s">
        <v>48</v>
      </c>
      <c r="L20" s="12" t="s">
        <v>4</v>
      </c>
      <c r="M20" s="12" t="s">
        <v>36</v>
      </c>
      <c r="N20" s="318" t="s">
        <v>12</v>
      </c>
      <c r="O20" s="322"/>
      <c r="P20" s="12" t="s">
        <v>39</v>
      </c>
      <c r="Q20" s="12" t="s">
        <v>126</v>
      </c>
      <c r="R20" s="12"/>
      <c r="S20" s="12" t="s">
        <v>15</v>
      </c>
      <c r="T20" s="12"/>
      <c r="U20" s="12"/>
      <c r="V20" s="12"/>
      <c r="W20" s="10"/>
      <c r="X20" s="10" t="s">
        <v>156</v>
      </c>
      <c r="Y20" s="11"/>
      <c r="Z20" s="11"/>
      <c r="AA20" s="12"/>
      <c r="AB20" s="295" t="s">
        <v>61</v>
      </c>
      <c r="AC20" s="314"/>
      <c r="AD20" s="14">
        <v>15090</v>
      </c>
      <c r="AE20" s="14">
        <f t="shared" si="2"/>
        <v>300</v>
      </c>
      <c r="AF20" s="14">
        <v>14790</v>
      </c>
      <c r="AG20" s="217">
        <f t="shared" si="3"/>
        <v>11807.511737089202</v>
      </c>
      <c r="AH20" s="209" t="e">
        <f>($AD20+#REF!)/(1+0.24+IF(14000*(1+0.24+0.04*IF($AR20&lt;101,0.95,IF($AR20&lt;121,1,IF($AR20&lt;141,1.1,IF($AR20&lt;161,1.2,IF($AR20&lt;181,1.3,1.4))))))&gt;=$AD20,0.04,IF(17000*(1+0.24+0.08*IF($AR20&lt;101,0.95,IF($AR20&lt;121,1,IF($AR20&lt;141,1.1,IF($AR20&lt;161,1.2,IF($AR20&lt;181,1.3,1.4))))))&gt;=$AD20,0.08,IF(20000*(1+0.24+0.16*IF($AR20&lt;101,0.95,IF($AR20&lt;121,1,IF($AR20&lt;141,1.1,IF($AR20&lt;161,1.2,IF($AR20&lt;181,1.3,1.4))))))&gt;=$AD20,0.16,IF(25000*(1+0.24+0.24*IF($AR20&lt;101,0.95,IF($AR20&lt;121,1,IF($AR20&lt;141,1.1,IF($AR20&lt;161,1.2,IF($AR20&lt;181,1.3,1.4))))))&gt;=$AD20,0.24,0.32))))*IF($AR20&lt;101,0.95,IF($AR20&lt;121,1,IF($AR20&lt;141,1.1,IF($AR20&lt;161,1.2,IF($AR20&lt;181,1.3,1.4))))))</f>
        <v>#REF!</v>
      </c>
      <c r="AI20" s="209">
        <f t="shared" si="4"/>
        <v>11565.576253218234</v>
      </c>
      <c r="AJ20" s="27"/>
      <c r="AK20" s="27"/>
      <c r="AL20" s="214">
        <f>AI20-AN20/1.24</f>
        <v>11404.285930637589</v>
      </c>
      <c r="AM20" s="23">
        <f>AI20*1.24</f>
        <v>14341.314553990611</v>
      </c>
      <c r="AN20" s="23">
        <v>200</v>
      </c>
      <c r="AO20" s="213">
        <f>AF20+AN20</f>
        <v>14990</v>
      </c>
      <c r="AP20" s="23">
        <f>AO20-AI20*1.24</f>
        <v>648.68544600938912</v>
      </c>
      <c r="AQ20" s="23">
        <f>AP20/AI20</f>
        <v>5.6087602710577097E-2</v>
      </c>
      <c r="AR20" s="410">
        <v>98</v>
      </c>
      <c r="AS20" s="27"/>
      <c r="AT20" s="27"/>
      <c r="AU20" s="9"/>
      <c r="AV20" s="9"/>
      <c r="AW20" s="9"/>
    </row>
    <row r="21" spans="1:95" s="340" customFormat="1" ht="39.75" customHeight="1">
      <c r="A21" s="377"/>
      <c r="B21" s="225">
        <v>21951</v>
      </c>
      <c r="C21" s="226" t="s">
        <v>259</v>
      </c>
      <c r="D21" s="28" t="s">
        <v>2</v>
      </c>
      <c r="E21" s="28" t="s">
        <v>19</v>
      </c>
      <c r="F21" s="28" t="s">
        <v>16</v>
      </c>
      <c r="G21" s="29" t="s">
        <v>11</v>
      </c>
      <c r="H21" s="30" t="s">
        <v>64</v>
      </c>
      <c r="I21" s="31" t="s">
        <v>58</v>
      </c>
      <c r="J21" s="31" t="s">
        <v>121</v>
      </c>
      <c r="K21" s="11" t="s">
        <v>48</v>
      </c>
      <c r="L21" s="12" t="s">
        <v>63</v>
      </c>
      <c r="M21" s="12" t="s">
        <v>35</v>
      </c>
      <c r="N21" s="318" t="s">
        <v>12</v>
      </c>
      <c r="O21" s="322" t="s">
        <v>6</v>
      </c>
      <c r="P21" s="12" t="s">
        <v>39</v>
      </c>
      <c r="Q21" s="12" t="s">
        <v>126</v>
      </c>
      <c r="R21" s="12"/>
      <c r="S21" s="12" t="s">
        <v>15</v>
      </c>
      <c r="T21" s="12" t="s">
        <v>68</v>
      </c>
      <c r="U21" s="12" t="s">
        <v>136</v>
      </c>
      <c r="V21" s="10"/>
      <c r="W21" s="10"/>
      <c r="X21" s="10" t="s">
        <v>156</v>
      </c>
      <c r="Y21" s="11"/>
      <c r="Z21" s="13" t="s">
        <v>57</v>
      </c>
      <c r="AA21" s="10"/>
      <c r="AB21" s="295" t="s">
        <v>61</v>
      </c>
      <c r="AC21" s="323"/>
      <c r="AD21" s="14">
        <v>15690</v>
      </c>
      <c r="AE21" s="14">
        <f t="shared" si="2"/>
        <v>300</v>
      </c>
      <c r="AF21" s="14">
        <v>15390</v>
      </c>
      <c r="AG21" s="217">
        <f t="shared" si="3"/>
        <v>12276.995305164319</v>
      </c>
      <c r="AH21" s="209" t="e">
        <f>($AD21+#REF!)/(1+0.24+IF(14000*(1+0.24+0.04*IF($AR21&lt;101,0.95,IF($AR21&lt;121,1,IF($AR21&lt;141,1.1,IF($AR21&lt;161,1.2,IF($AR21&lt;181,1.3,1.4))))))&gt;=$AD21,0.04,IF(17000*(1+0.24+0.08*IF($AR21&lt;101,0.95,IF($AR21&lt;121,1,IF($AR21&lt;141,1.1,IF($AR21&lt;161,1.2,IF($AR21&lt;181,1.3,1.4))))))&gt;=$AD21,0.08,IF(20000*(1+0.24+0.16*IF($AR21&lt;101,0.95,IF($AR21&lt;121,1,IF($AR21&lt;141,1.1,IF($AR21&lt;161,1.2,IF($AR21&lt;181,1.3,1.4))))))&gt;=$AD21,0.16,IF(25000*(1+0.24+0.24*IF($AR21&lt;101,0.95,IF($AR21&lt;121,1,IF($AR21&lt;141,1.1,IF($AR21&lt;161,1.2,IF($AR21&lt;181,1.3,1.4))))))&gt;=$AD21,0.24,0.32))))*IF($AR21&lt;101,0.95,IF($AR21&lt;121,1,IF($AR21&lt;141,1.1,IF($AR21&lt;161,1.2,IF($AR21&lt;181,1.3,1.4))))))</f>
        <v>#REF!</v>
      </c>
      <c r="AI21" s="209">
        <f t="shared" si="4"/>
        <v>12035.059821293351</v>
      </c>
      <c r="AJ21" s="27"/>
      <c r="AK21" s="27"/>
      <c r="AL21" s="214">
        <f>AI21-AN21/1.24</f>
        <v>11873.769498712705</v>
      </c>
      <c r="AM21" s="23">
        <f>AI21*1.24</f>
        <v>14923.474178403756</v>
      </c>
      <c r="AN21" s="23">
        <v>200</v>
      </c>
      <c r="AO21" s="213">
        <f>AF21+AN21</f>
        <v>15590</v>
      </c>
      <c r="AP21" s="23">
        <f>AO21-AI21*1.24</f>
        <v>666.52582159624399</v>
      </c>
      <c r="AQ21" s="23">
        <f>AP21/AI21</f>
        <v>5.5382011514140989E-2</v>
      </c>
      <c r="AR21" s="410">
        <v>98</v>
      </c>
      <c r="AS21" s="27"/>
      <c r="AT21" s="27"/>
      <c r="AU21" s="9"/>
      <c r="AV21" s="9"/>
      <c r="AW21" s="9"/>
    </row>
    <row r="22" spans="1:95" s="343" customFormat="1" ht="39.75" customHeight="1" thickBot="1">
      <c r="A22" s="378"/>
      <c r="B22" s="375">
        <v>21961</v>
      </c>
      <c r="C22" s="376" t="s">
        <v>260</v>
      </c>
      <c r="D22" s="235" t="s">
        <v>10</v>
      </c>
      <c r="E22" s="235" t="s">
        <v>19</v>
      </c>
      <c r="F22" s="235" t="s">
        <v>16</v>
      </c>
      <c r="G22" s="236" t="s">
        <v>11</v>
      </c>
      <c r="H22" s="237" t="s">
        <v>64</v>
      </c>
      <c r="I22" s="342" t="s">
        <v>161</v>
      </c>
      <c r="J22" s="342" t="s">
        <v>121</v>
      </c>
      <c r="K22" s="274" t="s">
        <v>48</v>
      </c>
      <c r="L22" s="272" t="s">
        <v>63</v>
      </c>
      <c r="M22" s="272" t="s">
        <v>35</v>
      </c>
      <c r="N22" s="319" t="s">
        <v>12</v>
      </c>
      <c r="O22" s="324" t="s">
        <v>6</v>
      </c>
      <c r="P22" s="272" t="s">
        <v>39</v>
      </c>
      <c r="Q22" s="272" t="s">
        <v>127</v>
      </c>
      <c r="R22" s="272"/>
      <c r="S22" s="272" t="s">
        <v>15</v>
      </c>
      <c r="T22" s="272" t="s">
        <v>68</v>
      </c>
      <c r="U22" s="272" t="s">
        <v>239</v>
      </c>
      <c r="V22" s="273" t="s">
        <v>104</v>
      </c>
      <c r="W22" s="273" t="s">
        <v>147</v>
      </c>
      <c r="X22" s="273" t="s">
        <v>156</v>
      </c>
      <c r="Y22" s="274" t="s">
        <v>157</v>
      </c>
      <c r="Z22" s="275" t="s">
        <v>57</v>
      </c>
      <c r="AA22" s="273" t="s">
        <v>65</v>
      </c>
      <c r="AB22" s="296" t="s">
        <v>61</v>
      </c>
      <c r="AC22" s="325" t="s">
        <v>166</v>
      </c>
      <c r="AD22" s="238">
        <v>16990</v>
      </c>
      <c r="AE22" s="238">
        <f t="shared" si="2"/>
        <v>700</v>
      </c>
      <c r="AF22" s="238">
        <v>16290</v>
      </c>
      <c r="AG22" s="250">
        <f t="shared" si="3"/>
        <v>13294.209702660406</v>
      </c>
      <c r="AH22" s="239" t="e">
        <f>($AD22+#REF!)/(1+0.24+IF(14000*(1+0.24+0.04*IF($AR22&lt;101,0.95,IF($AR22&lt;121,1,IF($AR22&lt;141,1.1,IF($AR22&lt;161,1.2,IF($AR22&lt;181,1.3,1.4))))))&gt;=$AD22,0.04,IF(17000*(1+0.24+0.08*IF($AR22&lt;101,0.95,IF($AR22&lt;121,1,IF($AR22&lt;141,1.1,IF($AR22&lt;161,1.2,IF($AR22&lt;181,1.3,1.4))))))&gt;=$AD22,0.08,IF(20000*(1+0.24+0.16*IF($AR22&lt;101,0.95,IF($AR22&lt;121,1,IF($AR22&lt;141,1.1,IF($AR22&lt;161,1.2,IF($AR22&lt;181,1.3,1.4))))))&gt;=$AD22,0.16,IF(25000*(1+0.24+0.24*IF($AR22&lt;101,0.95,IF($AR22&lt;121,1,IF($AR22&lt;141,1.1,IF($AR22&lt;161,1.2,IF($AR22&lt;181,1.3,1.4))))))&gt;=$AD22,0.24,0.32))))*IF($AR22&lt;101,0.95,IF($AR22&lt;121,1,IF($AR22&lt;141,1.1,IF($AR22&lt;161,1.2,IF($AR22&lt;181,1.3,1.4))))))</f>
        <v>#REF!</v>
      </c>
      <c r="AI22" s="239">
        <f t="shared" si="4"/>
        <v>12729.693573628148</v>
      </c>
      <c r="AJ22" s="27"/>
      <c r="AK22" s="27"/>
      <c r="AL22" s="214">
        <f>AI22-AN22/1.24</f>
        <v>12568.403251047503</v>
      </c>
      <c r="AM22" s="23">
        <f>AI22*1.24</f>
        <v>15784.820031298905</v>
      </c>
      <c r="AN22" s="23">
        <v>200</v>
      </c>
      <c r="AO22" s="213">
        <f>AF22+AN22</f>
        <v>16490</v>
      </c>
      <c r="AP22" s="23">
        <f>AO22-AI22*1.24</f>
        <v>705.17996870109528</v>
      </c>
      <c r="AQ22" s="23">
        <f>AP22/AI22</f>
        <v>5.5396460615674402E-2</v>
      </c>
      <c r="AR22" s="410">
        <v>98</v>
      </c>
      <c r="AS22" s="27"/>
      <c r="AT22" s="27"/>
      <c r="AU22" s="9"/>
      <c r="AV22" s="9"/>
      <c r="AW22" s="9"/>
    </row>
    <row r="23" spans="1:95" s="344" customFormat="1" ht="39.75" customHeight="1">
      <c r="A23" s="424" t="s">
        <v>240</v>
      </c>
      <c r="B23" s="284">
        <v>21902</v>
      </c>
      <c r="C23" s="285" t="s">
        <v>252</v>
      </c>
      <c r="D23" s="24" t="s">
        <v>2</v>
      </c>
      <c r="E23" s="24" t="s">
        <v>19</v>
      </c>
      <c r="F23" s="24" t="s">
        <v>16</v>
      </c>
      <c r="G23" s="24" t="s">
        <v>11</v>
      </c>
      <c r="H23" s="25" t="s">
        <v>64</v>
      </c>
      <c r="I23" s="26" t="s">
        <v>58</v>
      </c>
      <c r="J23" s="26" t="s">
        <v>121</v>
      </c>
      <c r="K23" s="292" t="s">
        <v>48</v>
      </c>
      <c r="L23" s="293" t="s">
        <v>4</v>
      </c>
      <c r="M23" s="293" t="s">
        <v>36</v>
      </c>
      <c r="N23" s="317" t="s">
        <v>12</v>
      </c>
      <c r="O23" s="320"/>
      <c r="P23" s="293" t="s">
        <v>39</v>
      </c>
      <c r="Q23" s="293" t="s">
        <v>126</v>
      </c>
      <c r="R23" s="293"/>
      <c r="S23" s="293" t="s">
        <v>15</v>
      </c>
      <c r="T23" s="293"/>
      <c r="U23" s="293"/>
      <c r="V23" s="293"/>
      <c r="W23" s="293"/>
      <c r="X23" s="293"/>
      <c r="Y23" s="294"/>
      <c r="Z23" s="294" t="s">
        <v>57</v>
      </c>
      <c r="AA23" s="293"/>
      <c r="AB23" s="294"/>
      <c r="AC23" s="321"/>
      <c r="AD23" s="234">
        <v>12390</v>
      </c>
      <c r="AE23" s="234">
        <f t="shared" si="2"/>
        <v>1000</v>
      </c>
      <c r="AF23" s="234">
        <v>11390</v>
      </c>
      <c r="AG23" s="216">
        <f t="shared" si="3"/>
        <v>9679.6875</v>
      </c>
      <c r="AH23" s="210" t="e">
        <f>($AD23+#REF!)/(1+0.24+IF(14000*(1+0.24+0.04*IF($AR23&lt;101,0.95,IF($AR23&lt;121,1,IF($AR23&lt;141,1.1,IF($AR23&lt;161,1.2,IF($AR23&lt;181,1.3,1.4))))))&gt;=$AD23,0.04,IF(17000*(1+0.24+0.08*IF($AR23&lt;101,0.95,IF($AR23&lt;121,1,IF($AR23&lt;141,1.1,IF($AR23&lt;161,1.2,IF($AR23&lt;181,1.3,1.4))))))&gt;=$AD23,0.08,IF(20000*(1+0.24+0.16*IF($AR23&lt;101,0.95,IF($AR23&lt;121,1,IF($AR23&lt;141,1.1,IF($AR23&lt;161,1.2,IF($AR23&lt;181,1.3,1.4))))))&gt;=$AD23,0.16,IF(25000*(1+0.24+0.24*IF($AR23&lt;101,0.95,IF($AR23&lt;121,1,IF($AR23&lt;141,1.1,IF($AR23&lt;161,1.2,IF($AR23&lt;181,1.3,1.4))))))&gt;=$AD23,0.24,0.32))))*IF($AR23&lt;101,0.95,IF($AR23&lt;121,1,IF($AR23&lt;141,1.1,IF($AR23&lt;161,1.2,IF($AR23&lt;181,1.3,1.4))))))</f>
        <v>#REF!</v>
      </c>
      <c r="AI23" s="210">
        <f t="shared" si="4"/>
        <v>8873.2358870967746</v>
      </c>
      <c r="AJ23" s="27"/>
      <c r="AK23" s="27"/>
      <c r="AL23" s="214">
        <f>AI23-AN23/1.24</f>
        <v>8711.9455645161288</v>
      </c>
      <c r="AM23" s="23">
        <f>AI23*1.24</f>
        <v>11002.8125</v>
      </c>
      <c r="AN23" s="23">
        <v>200</v>
      </c>
      <c r="AO23" s="213">
        <f>AF23+AN23</f>
        <v>11590</v>
      </c>
      <c r="AP23" s="23">
        <f>AO23-AI23*1.24</f>
        <v>587.1875</v>
      </c>
      <c r="AQ23" s="23"/>
      <c r="AR23" s="410">
        <v>115</v>
      </c>
      <c r="AS23" s="27"/>
      <c r="AT23" s="27"/>
      <c r="AU23" s="9"/>
      <c r="AV23" s="9"/>
    </row>
    <row r="24" spans="1:95" s="27" customFormat="1" ht="39.75" customHeight="1">
      <c r="A24" s="425"/>
      <c r="B24" s="420">
        <v>21903</v>
      </c>
      <c r="C24" s="407" t="s">
        <v>253</v>
      </c>
      <c r="D24" s="331" t="s">
        <v>2</v>
      </c>
      <c r="E24" s="331" t="s">
        <v>19</v>
      </c>
      <c r="F24" s="331" t="s">
        <v>16</v>
      </c>
      <c r="G24" s="332" t="s">
        <v>11</v>
      </c>
      <c r="H24" s="333" t="s">
        <v>64</v>
      </c>
      <c r="I24" s="334" t="s">
        <v>58</v>
      </c>
      <c r="J24" s="334" t="s">
        <v>121</v>
      </c>
      <c r="K24" s="251" t="s">
        <v>48</v>
      </c>
      <c r="L24" s="199" t="s">
        <v>63</v>
      </c>
      <c r="M24" s="199" t="s">
        <v>36</v>
      </c>
      <c r="N24" s="335" t="s">
        <v>12</v>
      </c>
      <c r="O24" s="336" t="s">
        <v>6</v>
      </c>
      <c r="P24" s="199" t="s">
        <v>39</v>
      </c>
      <c r="Q24" s="199" t="s">
        <v>126</v>
      </c>
      <c r="R24" s="199"/>
      <c r="S24" s="199" t="s">
        <v>15</v>
      </c>
      <c r="T24" s="199" t="s">
        <v>68</v>
      </c>
      <c r="U24" s="199" t="s">
        <v>136</v>
      </c>
      <c r="V24" s="198"/>
      <c r="W24" s="198"/>
      <c r="X24" s="198"/>
      <c r="Y24" s="251"/>
      <c r="Z24" s="252" t="s">
        <v>57</v>
      </c>
      <c r="AA24" s="198"/>
      <c r="AB24" s="337"/>
      <c r="AC24" s="338"/>
      <c r="AD24" s="254">
        <v>12790</v>
      </c>
      <c r="AE24" s="254">
        <f t="shared" si="2"/>
        <v>1000</v>
      </c>
      <c r="AF24" s="254">
        <v>11790</v>
      </c>
      <c r="AG24" s="389">
        <f t="shared" si="3"/>
        <v>9992.1875</v>
      </c>
      <c r="AH24" s="279" t="e">
        <f>($AD24+#REF!)/(1+0.24+IF(14000*(1+0.24+0.04*IF($AR24&lt;101,0.95,IF($AR24&lt;121,1,IF($AR24&lt;141,1.1,IF($AR24&lt;161,1.2,IF($AR24&lt;181,1.3,1.4))))))&gt;=$AD24,0.04,IF(17000*(1+0.24+0.08*IF($AR24&lt;101,0.95,IF($AR24&lt;121,1,IF($AR24&lt;141,1.1,IF($AR24&lt;161,1.2,IF($AR24&lt;181,1.3,1.4))))))&gt;=$AD24,0.08,IF(20000*(1+0.24+0.16*IF($AR24&lt;101,0.95,IF($AR24&lt;121,1,IF($AR24&lt;141,1.1,IF($AR24&lt;161,1.2,IF($AR24&lt;181,1.3,1.4))))))&gt;=$AD24,0.16,IF(25000*(1+0.24+0.24*IF($AR24&lt;101,0.95,IF($AR24&lt;121,1,IF($AR24&lt;141,1.1,IF($AR24&lt;161,1.2,IF($AR24&lt;181,1.3,1.4))))))&gt;=$AD24,0.24,0.32))))*IF($AR24&lt;101,0.95,IF($AR24&lt;121,1,IF($AR24&lt;141,1.1,IF($AR24&lt;161,1.2,IF($AR24&lt;181,1.3,1.4))))))</f>
        <v>#REF!</v>
      </c>
      <c r="AI24" s="279">
        <f t="shared" si="4"/>
        <v>9185.7358870967746</v>
      </c>
      <c r="AL24" s="214"/>
      <c r="AM24" s="23"/>
      <c r="AN24" s="23"/>
      <c r="AO24" s="213"/>
      <c r="AP24" s="23"/>
      <c r="AQ24" s="23"/>
      <c r="AR24" s="410">
        <v>115</v>
      </c>
      <c r="AU24" s="9"/>
      <c r="AV24" s="9"/>
    </row>
    <row r="25" spans="1:95" s="339" customFormat="1" ht="39.75" customHeight="1">
      <c r="A25" s="425"/>
      <c r="B25" s="218">
        <v>21932</v>
      </c>
      <c r="C25" s="215" t="s">
        <v>254</v>
      </c>
      <c r="D25" s="28" t="s">
        <v>10</v>
      </c>
      <c r="E25" s="28" t="s">
        <v>19</v>
      </c>
      <c r="F25" s="28" t="s">
        <v>16</v>
      </c>
      <c r="G25" s="29" t="s">
        <v>11</v>
      </c>
      <c r="H25" s="30" t="s">
        <v>64</v>
      </c>
      <c r="I25" s="31" t="s">
        <v>58</v>
      </c>
      <c r="J25" s="31" t="s">
        <v>121</v>
      </c>
      <c r="K25" s="11" t="s">
        <v>48</v>
      </c>
      <c r="L25" s="12" t="s">
        <v>63</v>
      </c>
      <c r="M25" s="12" t="s">
        <v>35</v>
      </c>
      <c r="N25" s="318" t="s">
        <v>12</v>
      </c>
      <c r="O25" s="322" t="s">
        <v>6</v>
      </c>
      <c r="P25" s="12" t="s">
        <v>39</v>
      </c>
      <c r="Q25" s="12" t="s">
        <v>127</v>
      </c>
      <c r="R25" s="12"/>
      <c r="S25" s="12" t="s">
        <v>15</v>
      </c>
      <c r="T25" s="12" t="s">
        <v>68</v>
      </c>
      <c r="U25" s="12" t="s">
        <v>239</v>
      </c>
      <c r="V25" s="10" t="s">
        <v>104</v>
      </c>
      <c r="W25" s="10" t="s">
        <v>147</v>
      </c>
      <c r="X25" s="10" t="s">
        <v>156</v>
      </c>
      <c r="Y25" s="11" t="s">
        <v>49</v>
      </c>
      <c r="Z25" s="13" t="s">
        <v>57</v>
      </c>
      <c r="AA25" s="10" t="s">
        <v>65</v>
      </c>
      <c r="AB25" s="295" t="s">
        <v>61</v>
      </c>
      <c r="AC25" s="323" t="s">
        <v>166</v>
      </c>
      <c r="AD25" s="14">
        <v>13790</v>
      </c>
      <c r="AE25" s="14">
        <f t="shared" si="2"/>
        <v>1000</v>
      </c>
      <c r="AF25" s="14">
        <v>12790</v>
      </c>
      <c r="AG25" s="217">
        <f t="shared" si="3"/>
        <v>10773.4375</v>
      </c>
      <c r="AH25" s="209" t="e">
        <f>($AD25+#REF!)/(1+0.24+IF(14000*(1+0.24+0.04*IF($AR25&lt;101,0.95,IF($AR25&lt;121,1,IF($AR25&lt;141,1.1,IF($AR25&lt;161,1.2,IF($AR25&lt;181,1.3,1.4))))))&gt;=$AD25,0.04,IF(17000*(1+0.24+0.08*IF($AR25&lt;101,0.95,IF($AR25&lt;121,1,IF($AR25&lt;141,1.1,IF($AR25&lt;161,1.2,IF($AR25&lt;181,1.3,1.4))))))&gt;=$AD25,0.08,IF(20000*(1+0.24+0.16*IF($AR25&lt;101,0.95,IF($AR25&lt;121,1,IF($AR25&lt;141,1.1,IF($AR25&lt;161,1.2,IF($AR25&lt;181,1.3,1.4))))))&gt;=$AD25,0.16,IF(25000*(1+0.24+0.24*IF($AR25&lt;101,0.95,IF($AR25&lt;121,1,IF($AR25&lt;141,1.1,IF($AR25&lt;161,1.2,IF($AR25&lt;181,1.3,1.4))))))&gt;=$AD25,0.24,0.32))))*IF($AR25&lt;101,0.95,IF($AR25&lt;121,1,IF($AR25&lt;141,1.1,IF($AR25&lt;161,1.2,IF($AR25&lt;181,1.3,1.4))))))</f>
        <v>#REF!</v>
      </c>
      <c r="AI25" s="209">
        <f t="shared" si="4"/>
        <v>9966.9858870967746</v>
      </c>
      <c r="AJ25" s="411"/>
      <c r="AK25" s="411"/>
      <c r="AL25" s="214">
        <f>AI25-AN25/1.24</f>
        <v>9805.6955645161288</v>
      </c>
      <c r="AM25" s="23">
        <f>AI25*1.24</f>
        <v>12359.0625</v>
      </c>
      <c r="AN25" s="23">
        <v>200</v>
      </c>
      <c r="AO25" s="213">
        <f t="shared" ref="AO25:AO31" si="5">AF25+AN25</f>
        <v>12990</v>
      </c>
      <c r="AP25" s="23">
        <f>AO25-AI25*1.24</f>
        <v>630.9375</v>
      </c>
      <c r="AQ25" s="23"/>
      <c r="AR25" s="410">
        <v>109</v>
      </c>
      <c r="AS25" s="27"/>
      <c r="AT25" s="27"/>
      <c r="AU25" s="9"/>
      <c r="AV25" s="9"/>
    </row>
    <row r="26" spans="1:95" s="341" customFormat="1" ht="39.75" customHeight="1">
      <c r="A26" s="425"/>
      <c r="B26" s="218">
        <v>21901</v>
      </c>
      <c r="C26" s="215" t="s">
        <v>249</v>
      </c>
      <c r="D26" s="28" t="s">
        <v>2</v>
      </c>
      <c r="E26" s="28" t="s">
        <v>19</v>
      </c>
      <c r="F26" s="28" t="s">
        <v>16</v>
      </c>
      <c r="G26" s="29" t="s">
        <v>11</v>
      </c>
      <c r="H26" s="30" t="s">
        <v>64</v>
      </c>
      <c r="I26" s="31" t="s">
        <v>58</v>
      </c>
      <c r="J26" s="31" t="s">
        <v>121</v>
      </c>
      <c r="K26" s="11" t="s">
        <v>48</v>
      </c>
      <c r="L26" s="12" t="s">
        <v>4</v>
      </c>
      <c r="M26" s="12" t="s">
        <v>36</v>
      </c>
      <c r="N26" s="318" t="s">
        <v>12</v>
      </c>
      <c r="O26" s="322"/>
      <c r="P26" s="12" t="s">
        <v>39</v>
      </c>
      <c r="Q26" s="12" t="s">
        <v>126</v>
      </c>
      <c r="R26" s="12"/>
      <c r="S26" s="12" t="s">
        <v>15</v>
      </c>
      <c r="T26" s="12"/>
      <c r="U26" s="12"/>
      <c r="V26" s="12"/>
      <c r="W26" s="10"/>
      <c r="X26" s="10"/>
      <c r="Y26" s="11"/>
      <c r="Z26" s="13" t="s">
        <v>57</v>
      </c>
      <c r="AA26" s="12"/>
      <c r="AB26" s="295"/>
      <c r="AC26" s="314"/>
      <c r="AD26" s="14">
        <v>14490</v>
      </c>
      <c r="AE26" s="14">
        <f t="shared" si="2"/>
        <v>1000</v>
      </c>
      <c r="AF26" s="14">
        <v>13490</v>
      </c>
      <c r="AG26" s="217">
        <f t="shared" si="3"/>
        <v>11338.028169014084</v>
      </c>
      <c r="AH26" s="209" t="e">
        <f>($AD26+#REF!)/(1+0.24+IF(14000*(1+0.24+0.04*IF($AR26&lt;101,0.95,IF($AR26&lt;121,1,IF($AR26&lt;141,1.1,IF($AR26&lt;161,1.2,IF($AR26&lt;181,1.3,1.4))))))&gt;=$AD26,0.04,IF(17000*(1+0.24+0.08*IF($AR26&lt;101,0.95,IF($AR26&lt;121,1,IF($AR26&lt;141,1.1,IF($AR26&lt;161,1.2,IF($AR26&lt;181,1.3,1.4))))))&gt;=$AD26,0.08,IF(20000*(1+0.24+0.16*IF($AR26&lt;101,0.95,IF($AR26&lt;121,1,IF($AR26&lt;141,1.1,IF($AR26&lt;161,1.2,IF($AR26&lt;181,1.3,1.4))))))&gt;=$AD26,0.16,IF(25000*(1+0.24+0.24*IF($AR26&lt;101,0.95,IF($AR26&lt;121,1,IF($AR26&lt;141,1.1,IF($AR26&lt;161,1.2,IF($AR26&lt;181,1.3,1.4))))))&gt;=$AD26,0.24,0.32))))*IF($AR26&lt;101,0.95,IF($AR26&lt;121,1,IF($AR26&lt;141,1.1,IF($AR26&lt;161,1.2,IF($AR26&lt;181,1.3,1.4))))))</f>
        <v>#REF!</v>
      </c>
      <c r="AI26" s="209">
        <f t="shared" si="4"/>
        <v>10531.576556110858</v>
      </c>
      <c r="AJ26" s="27"/>
      <c r="AK26" s="27"/>
      <c r="AL26" s="214">
        <f>AI26-AN26/1.24</f>
        <v>10370.286233530212</v>
      </c>
      <c r="AM26" s="23">
        <f>AI26*1.24</f>
        <v>13059.154929577464</v>
      </c>
      <c r="AN26" s="23">
        <v>200</v>
      </c>
      <c r="AO26" s="213">
        <f t="shared" si="5"/>
        <v>13690</v>
      </c>
      <c r="AP26" s="23">
        <f>AO26-AI26*1.24</f>
        <v>630.84507042253608</v>
      </c>
      <c r="AQ26" s="23"/>
      <c r="AR26" s="410">
        <v>99</v>
      </c>
      <c r="AS26" s="411"/>
      <c r="AT26" s="411"/>
      <c r="AU26" s="9"/>
      <c r="AV26" s="9"/>
    </row>
    <row r="27" spans="1:95" s="27" customFormat="1" ht="39.75" customHeight="1">
      <c r="A27" s="425"/>
      <c r="B27" s="218">
        <v>21910</v>
      </c>
      <c r="C27" s="215" t="s">
        <v>250</v>
      </c>
      <c r="D27" s="28" t="s">
        <v>2</v>
      </c>
      <c r="E27" s="28" t="s">
        <v>19</v>
      </c>
      <c r="F27" s="28" t="s">
        <v>16</v>
      </c>
      <c r="G27" s="29" t="s">
        <v>11</v>
      </c>
      <c r="H27" s="30" t="s">
        <v>64</v>
      </c>
      <c r="I27" s="31" t="s">
        <v>58</v>
      </c>
      <c r="J27" s="31" t="s">
        <v>121</v>
      </c>
      <c r="K27" s="11" t="s">
        <v>48</v>
      </c>
      <c r="L27" s="12" t="s">
        <v>63</v>
      </c>
      <c r="M27" s="12" t="s">
        <v>36</v>
      </c>
      <c r="N27" s="318" t="s">
        <v>12</v>
      </c>
      <c r="O27" s="322" t="s">
        <v>6</v>
      </c>
      <c r="P27" s="12" t="s">
        <v>39</v>
      </c>
      <c r="Q27" s="12" t="s">
        <v>126</v>
      </c>
      <c r="R27" s="12"/>
      <c r="S27" s="12" t="s">
        <v>15</v>
      </c>
      <c r="T27" s="12" t="s">
        <v>68</v>
      </c>
      <c r="U27" s="12" t="s">
        <v>238</v>
      </c>
      <c r="V27" s="10"/>
      <c r="W27" s="10"/>
      <c r="X27" s="10"/>
      <c r="Y27" s="11"/>
      <c r="Z27" s="13" t="s">
        <v>57</v>
      </c>
      <c r="AA27" s="10"/>
      <c r="AB27" s="295"/>
      <c r="AC27" s="323"/>
      <c r="AD27" s="14">
        <v>14890</v>
      </c>
      <c r="AE27" s="14">
        <f t="shared" si="2"/>
        <v>1000</v>
      </c>
      <c r="AF27" s="14">
        <v>13890</v>
      </c>
      <c r="AG27" s="217">
        <f t="shared" si="3"/>
        <v>11651.017214397496</v>
      </c>
      <c r="AH27" s="209" t="e">
        <f>($AD27+#REF!)/(1+0.24+IF(14000*(1+0.24+0.04*IF($AR27&lt;101,0.95,IF($AR27&lt;121,1,IF($AR27&lt;141,1.1,IF($AR27&lt;161,1.2,IF($AR27&lt;181,1.3,1.4))))))&gt;=$AD27,0.04,IF(17000*(1+0.24+0.08*IF($AR27&lt;101,0.95,IF($AR27&lt;121,1,IF($AR27&lt;141,1.1,IF($AR27&lt;161,1.2,IF($AR27&lt;181,1.3,1.4))))))&gt;=$AD27,0.08,IF(20000*(1+0.24+0.16*IF($AR27&lt;101,0.95,IF($AR27&lt;121,1,IF($AR27&lt;141,1.1,IF($AR27&lt;161,1.2,IF($AR27&lt;181,1.3,1.4))))))&gt;=$AD27,0.16,IF(25000*(1+0.24+0.24*IF($AR27&lt;101,0.95,IF($AR27&lt;121,1,IF($AR27&lt;141,1.1,IF($AR27&lt;161,1.2,IF($AR27&lt;181,1.3,1.4))))))&gt;=$AD27,0.24,0.32))))*IF($AR27&lt;101,0.95,IF($AR27&lt;121,1,IF($AR27&lt;141,1.1,IF($AR27&lt;161,1.2,IF($AR27&lt;181,1.3,1.4))))))</f>
        <v>#REF!</v>
      </c>
      <c r="AI27" s="209">
        <f t="shared" si="4"/>
        <v>10844.565601494271</v>
      </c>
      <c r="AL27" s="214">
        <f>AI27-AN27/1.24</f>
        <v>10683.275278913625</v>
      </c>
      <c r="AM27" s="23">
        <f>AI27*1.24</f>
        <v>13447.261345852896</v>
      </c>
      <c r="AN27" s="23">
        <v>200</v>
      </c>
      <c r="AO27" s="213">
        <f t="shared" si="5"/>
        <v>14090</v>
      </c>
      <c r="AP27" s="23">
        <f>AO27-AI27*1.24</f>
        <v>642.73865414710417</v>
      </c>
      <c r="AQ27" s="23"/>
      <c r="AR27" s="410">
        <v>99</v>
      </c>
      <c r="AU27" s="9"/>
      <c r="AV27" s="9"/>
    </row>
    <row r="28" spans="1:95" s="27" customFormat="1" ht="39.75" customHeight="1">
      <c r="A28" s="425"/>
      <c r="B28" s="219">
        <v>21721</v>
      </c>
      <c r="C28" s="67" t="s">
        <v>251</v>
      </c>
      <c r="D28" s="28" t="s">
        <v>10</v>
      </c>
      <c r="E28" s="28" t="s">
        <v>19</v>
      </c>
      <c r="F28" s="28" t="s">
        <v>16</v>
      </c>
      <c r="G28" s="29" t="s">
        <v>11</v>
      </c>
      <c r="H28" s="30" t="s">
        <v>64</v>
      </c>
      <c r="I28" s="31" t="s">
        <v>58</v>
      </c>
      <c r="J28" s="31" t="s">
        <v>121</v>
      </c>
      <c r="K28" s="11" t="s">
        <v>48</v>
      </c>
      <c r="L28" s="12" t="s">
        <v>63</v>
      </c>
      <c r="M28" s="12" t="s">
        <v>35</v>
      </c>
      <c r="N28" s="318" t="s">
        <v>12</v>
      </c>
      <c r="O28" s="322" t="s">
        <v>6</v>
      </c>
      <c r="P28" s="12" t="s">
        <v>39</v>
      </c>
      <c r="Q28" s="12" t="s">
        <v>127</v>
      </c>
      <c r="R28" s="12"/>
      <c r="S28" s="12" t="s">
        <v>15</v>
      </c>
      <c r="T28" s="12" t="s">
        <v>68</v>
      </c>
      <c r="U28" s="12" t="s">
        <v>239</v>
      </c>
      <c r="V28" s="10" t="s">
        <v>104</v>
      </c>
      <c r="W28" s="10" t="s">
        <v>147</v>
      </c>
      <c r="X28" s="10" t="s">
        <v>156</v>
      </c>
      <c r="Y28" s="11" t="s">
        <v>49</v>
      </c>
      <c r="Z28" s="13" t="s">
        <v>57</v>
      </c>
      <c r="AA28" s="10" t="s">
        <v>65</v>
      </c>
      <c r="AB28" s="295" t="s">
        <v>61</v>
      </c>
      <c r="AC28" s="323" t="s">
        <v>166</v>
      </c>
      <c r="AD28" s="14">
        <v>15890</v>
      </c>
      <c r="AE28" s="14">
        <f t="shared" si="2"/>
        <v>1000</v>
      </c>
      <c r="AF28" s="14">
        <v>14890</v>
      </c>
      <c r="AG28" s="217">
        <f t="shared" si="3"/>
        <v>12433.489827856025</v>
      </c>
      <c r="AH28" s="209" t="e">
        <f>($AD28+#REF!)/(1+0.24+IF(14000*(1+0.24+0.04*IF($AR28&lt;101,0.95,IF($AR28&lt;121,1,IF($AR28&lt;141,1.1,IF($AR28&lt;161,1.2,IF($AR28&lt;181,1.3,1.4))))))&gt;=$AD28,0.04,IF(17000*(1+0.24+0.08*IF($AR28&lt;101,0.95,IF($AR28&lt;121,1,IF($AR28&lt;141,1.1,IF($AR28&lt;161,1.2,IF($AR28&lt;181,1.3,1.4))))))&gt;=$AD28,0.08,IF(20000*(1+0.24+0.16*IF($AR28&lt;101,0.95,IF($AR28&lt;121,1,IF($AR28&lt;141,1.1,IF($AR28&lt;161,1.2,IF($AR28&lt;181,1.3,1.4))))))&gt;=$AD28,0.16,IF(25000*(1+0.24+0.24*IF($AR28&lt;101,0.95,IF($AR28&lt;121,1,IF($AR28&lt;141,1.1,IF($AR28&lt;161,1.2,IF($AR28&lt;181,1.3,1.4))))))&gt;=$AD28,0.24,0.32))))*IF($AR28&lt;101,0.95,IF($AR28&lt;121,1,IF($AR28&lt;141,1.1,IF($AR28&lt;161,1.2,IF($AR28&lt;181,1.3,1.4))))))</f>
        <v>#REF!</v>
      </c>
      <c r="AI28" s="209">
        <f t="shared" si="4"/>
        <v>11627.0382149528</v>
      </c>
      <c r="AL28" s="214">
        <f t="shared" ref="AL28:AL31" si="6">AI28-AN28/1.24</f>
        <v>11465.747892372154</v>
      </c>
      <c r="AM28" s="23">
        <f t="shared" ref="AM28:AM31" si="7">AI28*1.24</f>
        <v>14417.527386541471</v>
      </c>
      <c r="AN28" s="23">
        <v>200</v>
      </c>
      <c r="AO28" s="213">
        <f t="shared" si="5"/>
        <v>15090</v>
      </c>
      <c r="AP28" s="23">
        <f t="shared" ref="AP28:AP31" si="8">AO28-AI28*1.24</f>
        <v>672.47261345852894</v>
      </c>
      <c r="AQ28" s="23">
        <f t="shared" ref="AQ28:AQ31" si="9">AP28/AI28</f>
        <v>5.7836965960402914E-2</v>
      </c>
      <c r="AR28" s="410">
        <v>94</v>
      </c>
      <c r="AU28" s="9"/>
      <c r="AV28" s="9"/>
    </row>
    <row r="29" spans="1:95" s="27" customFormat="1" ht="39.75" customHeight="1">
      <c r="A29" s="425"/>
      <c r="B29" s="286">
        <v>21950</v>
      </c>
      <c r="C29" s="287" t="s">
        <v>255</v>
      </c>
      <c r="D29" s="28" t="s">
        <v>2</v>
      </c>
      <c r="E29" s="28" t="s">
        <v>19</v>
      </c>
      <c r="F29" s="28" t="s">
        <v>16</v>
      </c>
      <c r="G29" s="29" t="s">
        <v>11</v>
      </c>
      <c r="H29" s="30" t="s">
        <v>64</v>
      </c>
      <c r="I29" s="31" t="s">
        <v>58</v>
      </c>
      <c r="J29" s="31" t="s">
        <v>121</v>
      </c>
      <c r="K29" s="11" t="s">
        <v>48</v>
      </c>
      <c r="L29" s="12" t="s">
        <v>63</v>
      </c>
      <c r="M29" s="12" t="s">
        <v>36</v>
      </c>
      <c r="N29" s="318" t="s">
        <v>12</v>
      </c>
      <c r="O29" s="322" t="s">
        <v>6</v>
      </c>
      <c r="P29" s="12" t="s">
        <v>39</v>
      </c>
      <c r="Q29" s="12" t="s">
        <v>126</v>
      </c>
      <c r="R29" s="12"/>
      <c r="S29" s="12" t="s">
        <v>15</v>
      </c>
      <c r="T29" s="12" t="s">
        <v>68</v>
      </c>
      <c r="U29" s="12" t="s">
        <v>238</v>
      </c>
      <c r="V29" s="10"/>
      <c r="W29" s="10"/>
      <c r="X29" s="10" t="s">
        <v>156</v>
      </c>
      <c r="Y29" s="11"/>
      <c r="Z29" s="13" t="s">
        <v>57</v>
      </c>
      <c r="AA29" s="10"/>
      <c r="AB29" s="295"/>
      <c r="AC29" s="323"/>
      <c r="AD29" s="14">
        <v>15890</v>
      </c>
      <c r="AE29" s="14">
        <f t="shared" si="2"/>
        <v>1000</v>
      </c>
      <c r="AF29" s="14">
        <v>14890</v>
      </c>
      <c r="AG29" s="217">
        <f t="shared" si="3"/>
        <v>12414.0625</v>
      </c>
      <c r="AH29" s="209" t="e">
        <f>($AD29+#REF!)/(1+0.24+IF(14000*(1+0.24+0.04*IF($AR29&lt;101,0.95,IF($AR29&lt;121,1,IF($AR29&lt;141,1.1,IF($AR29&lt;161,1.2,IF($AR29&lt;181,1.3,1.4))))))&gt;=$AD29,0.04,IF(17000*(1+0.24+0.08*IF($AR29&lt;101,0.95,IF($AR29&lt;121,1,IF($AR29&lt;141,1.1,IF($AR29&lt;161,1.2,IF($AR29&lt;181,1.3,1.4))))))&gt;=$AD29,0.08,IF(20000*(1+0.24+0.16*IF($AR29&lt;101,0.95,IF($AR29&lt;121,1,IF($AR29&lt;141,1.1,IF($AR29&lt;161,1.2,IF($AR29&lt;181,1.3,1.4))))))&gt;=$AD29,0.16,IF(25000*(1+0.24+0.24*IF($AR29&lt;101,0.95,IF($AR29&lt;121,1,IF($AR29&lt;141,1.1,IF($AR29&lt;161,1.2,IF($AR29&lt;181,1.3,1.4))))))&gt;=$AD29,0.24,0.32))))*IF($AR29&lt;101,0.95,IF($AR29&lt;121,1,IF($AR29&lt;141,1.1,IF($AR29&lt;161,1.2,IF($AR29&lt;181,1.3,1.4))))))</f>
        <v>#REF!</v>
      </c>
      <c r="AI29" s="209">
        <f t="shared" si="4"/>
        <v>11607.610887096775</v>
      </c>
      <c r="AL29" s="214">
        <f>AI29-AN29/1.24</f>
        <v>11446.320564516129</v>
      </c>
      <c r="AM29" s="23">
        <f>AI29*1.24</f>
        <v>14393.4375</v>
      </c>
      <c r="AN29" s="23">
        <v>200</v>
      </c>
      <c r="AO29" s="213">
        <f t="shared" si="5"/>
        <v>15090</v>
      </c>
      <c r="AP29" s="23">
        <f>AO29-AI29*1.24</f>
        <v>696.5625</v>
      </c>
      <c r="AQ29" s="23"/>
      <c r="AR29" s="410">
        <v>102</v>
      </c>
      <c r="AU29" s="9"/>
      <c r="AV29" s="9"/>
    </row>
    <row r="30" spans="1:95" s="27" customFormat="1" ht="39.75" customHeight="1">
      <c r="A30" s="425"/>
      <c r="B30" s="219">
        <v>21952</v>
      </c>
      <c r="C30" s="67" t="s">
        <v>256</v>
      </c>
      <c r="D30" s="28" t="s">
        <v>10</v>
      </c>
      <c r="E30" s="28" t="s">
        <v>19</v>
      </c>
      <c r="F30" s="28" t="s">
        <v>16</v>
      </c>
      <c r="G30" s="29" t="s">
        <v>11</v>
      </c>
      <c r="H30" s="30" t="s">
        <v>64</v>
      </c>
      <c r="I30" s="31" t="s">
        <v>58</v>
      </c>
      <c r="J30" s="31" t="s">
        <v>121</v>
      </c>
      <c r="K30" s="11" t="s">
        <v>48</v>
      </c>
      <c r="L30" s="12" t="s">
        <v>63</v>
      </c>
      <c r="M30" s="12" t="s">
        <v>35</v>
      </c>
      <c r="N30" s="318" t="s">
        <v>12</v>
      </c>
      <c r="O30" s="322" t="s">
        <v>6</v>
      </c>
      <c r="P30" s="12" t="s">
        <v>39</v>
      </c>
      <c r="Q30" s="12" t="s">
        <v>127</v>
      </c>
      <c r="R30" s="12"/>
      <c r="S30" s="12" t="s">
        <v>15</v>
      </c>
      <c r="T30" s="12" t="s">
        <v>68</v>
      </c>
      <c r="U30" s="12" t="s">
        <v>239</v>
      </c>
      <c r="V30" s="10" t="s">
        <v>104</v>
      </c>
      <c r="W30" s="10" t="s">
        <v>147</v>
      </c>
      <c r="X30" s="10" t="s">
        <v>156</v>
      </c>
      <c r="Y30" s="11" t="s">
        <v>49</v>
      </c>
      <c r="Z30" s="13" t="s">
        <v>57</v>
      </c>
      <c r="AA30" s="10" t="s">
        <v>65</v>
      </c>
      <c r="AB30" s="295" t="s">
        <v>61</v>
      </c>
      <c r="AC30" s="323" t="s">
        <v>166</v>
      </c>
      <c r="AD30" s="14">
        <v>16890</v>
      </c>
      <c r="AE30" s="14">
        <f t="shared" si="2"/>
        <v>1000</v>
      </c>
      <c r="AF30" s="14">
        <v>15890</v>
      </c>
      <c r="AG30" s="217">
        <f t="shared" si="3"/>
        <v>13215.962441314554</v>
      </c>
      <c r="AH30" s="209" t="e">
        <f>($AD30+#REF!)/(1+0.24+IF(14000*(1+0.24+0.04*IF($AR30&lt;101,0.95,IF($AR30&lt;121,1,IF($AR30&lt;141,1.1,IF($AR30&lt;161,1.2,IF($AR30&lt;181,1.3,1.4))))))&gt;=$AD30,0.04,IF(17000*(1+0.24+0.08*IF($AR30&lt;101,0.95,IF($AR30&lt;121,1,IF($AR30&lt;141,1.1,IF($AR30&lt;161,1.2,IF($AR30&lt;181,1.3,1.4))))))&gt;=$AD30,0.08,IF(20000*(1+0.24+0.16*IF($AR30&lt;101,0.95,IF($AR30&lt;121,1,IF($AR30&lt;141,1.1,IF($AR30&lt;161,1.2,IF($AR30&lt;181,1.3,1.4))))))&gt;=$AD30,0.16,IF(25000*(1+0.24+0.24*IF($AR30&lt;101,0.95,IF($AR30&lt;121,1,IF($AR30&lt;141,1.1,IF($AR30&lt;161,1.2,IF($AR30&lt;181,1.3,1.4))))))&gt;=$AD30,0.24,0.32))))*IF($AR30&lt;101,0.95,IF($AR30&lt;121,1,IF($AR30&lt;141,1.1,IF($AR30&lt;161,1.2,IF($AR30&lt;181,1.3,1.4))))))</f>
        <v>#REF!</v>
      </c>
      <c r="AI30" s="209">
        <f t="shared" si="4"/>
        <v>12409.510828411328</v>
      </c>
      <c r="AL30" s="214">
        <f t="shared" si="6"/>
        <v>12248.220505830683</v>
      </c>
      <c r="AM30" s="23">
        <f t="shared" si="7"/>
        <v>15387.793427230046</v>
      </c>
      <c r="AN30" s="23">
        <v>200</v>
      </c>
      <c r="AO30" s="213">
        <f t="shared" si="5"/>
        <v>16090</v>
      </c>
      <c r="AP30" s="23">
        <f t="shared" si="8"/>
        <v>702.20657276995371</v>
      </c>
      <c r="AQ30" s="23">
        <f t="shared" si="9"/>
        <v>5.6586160605321019E-2</v>
      </c>
      <c r="AR30" s="410">
        <v>98</v>
      </c>
      <c r="AU30" s="9"/>
      <c r="AV30" s="9"/>
    </row>
    <row r="31" spans="1:95" s="27" customFormat="1" ht="39.75" customHeight="1" thickBot="1">
      <c r="A31" s="427"/>
      <c r="B31" s="240">
        <v>21992</v>
      </c>
      <c r="C31" s="241" t="s">
        <v>257</v>
      </c>
      <c r="D31" s="365" t="s">
        <v>10</v>
      </c>
      <c r="E31" s="365" t="s">
        <v>19</v>
      </c>
      <c r="F31" s="365" t="s">
        <v>16</v>
      </c>
      <c r="G31" s="366" t="s">
        <v>11</v>
      </c>
      <c r="H31" s="367" t="s">
        <v>64</v>
      </c>
      <c r="I31" s="368" t="s">
        <v>161</v>
      </c>
      <c r="J31" s="367" t="s">
        <v>121</v>
      </c>
      <c r="K31" s="297" t="s">
        <v>48</v>
      </c>
      <c r="L31" s="298" t="s">
        <v>63</v>
      </c>
      <c r="M31" s="298" t="s">
        <v>35</v>
      </c>
      <c r="N31" s="369" t="s">
        <v>12</v>
      </c>
      <c r="O31" s="370" t="s">
        <v>6</v>
      </c>
      <c r="P31" s="299" t="s">
        <v>39</v>
      </c>
      <c r="Q31" s="299" t="s">
        <v>127</v>
      </c>
      <c r="R31" s="299" t="s">
        <v>102</v>
      </c>
      <c r="S31" s="299" t="s">
        <v>15</v>
      </c>
      <c r="T31" s="299" t="s">
        <v>68</v>
      </c>
      <c r="U31" s="299" t="s">
        <v>239</v>
      </c>
      <c r="V31" s="299" t="s">
        <v>104</v>
      </c>
      <c r="W31" s="299" t="s">
        <v>147</v>
      </c>
      <c r="X31" s="299" t="s">
        <v>156</v>
      </c>
      <c r="Y31" s="297" t="s">
        <v>157</v>
      </c>
      <c r="Z31" s="300" t="s">
        <v>57</v>
      </c>
      <c r="AA31" s="299" t="s">
        <v>65</v>
      </c>
      <c r="AB31" s="371" t="s">
        <v>61</v>
      </c>
      <c r="AC31" s="372" t="s">
        <v>166</v>
      </c>
      <c r="AD31" s="373">
        <v>17290</v>
      </c>
      <c r="AE31" s="373">
        <f t="shared" si="2"/>
        <v>1000</v>
      </c>
      <c r="AF31" s="373">
        <v>16290</v>
      </c>
      <c r="AG31" s="250">
        <f t="shared" si="3"/>
        <v>13528.951486697966</v>
      </c>
      <c r="AH31" s="239" t="e">
        <f>($AD31+#REF!)/(1+0.24+IF(14000*(1+0.24+0.04*IF($AR31&lt;101,0.95,IF($AR31&lt;121,1,IF($AR31&lt;141,1.1,IF($AR31&lt;161,1.2,IF($AR31&lt;181,1.3,1.4))))))&gt;=$AD31,0.04,IF(17000*(1+0.24+0.08*IF($AR31&lt;101,0.95,IF($AR31&lt;121,1,IF($AR31&lt;141,1.1,IF($AR31&lt;161,1.2,IF($AR31&lt;181,1.3,1.4))))))&gt;=$AD31,0.08,IF(20000*(1+0.24+0.16*IF($AR31&lt;101,0.95,IF($AR31&lt;121,1,IF($AR31&lt;141,1.1,IF($AR31&lt;161,1.2,IF($AR31&lt;181,1.3,1.4))))))&gt;=$AD31,0.16,IF(25000*(1+0.24+0.24*IF($AR31&lt;101,0.95,IF($AR31&lt;121,1,IF($AR31&lt;141,1.1,IF($AR31&lt;161,1.2,IF($AR31&lt;181,1.3,1.4))))))&gt;=$AD31,0.24,0.32))))*IF($AR31&lt;101,0.95,IF($AR31&lt;121,1,IF($AR31&lt;141,1.1,IF($AR31&lt;161,1.2,IF($AR31&lt;181,1.3,1.4))))))</f>
        <v>#REF!</v>
      </c>
      <c r="AI31" s="239">
        <f t="shared" si="4"/>
        <v>12722.499873794741</v>
      </c>
      <c r="AL31" s="214">
        <f t="shared" si="6"/>
        <v>12561.209551214095</v>
      </c>
      <c r="AM31" s="23">
        <f t="shared" si="7"/>
        <v>15775.899843505478</v>
      </c>
      <c r="AN31" s="23">
        <v>200</v>
      </c>
      <c r="AO31" s="213">
        <f t="shared" si="5"/>
        <v>16490</v>
      </c>
      <c r="AP31" s="23">
        <f t="shared" si="8"/>
        <v>714.1001564945218</v>
      </c>
      <c r="AQ31" s="23">
        <f t="shared" si="9"/>
        <v>5.6128918339814225E-2</v>
      </c>
      <c r="AR31" s="410">
        <v>98</v>
      </c>
      <c r="AU31" s="9"/>
      <c r="AV31" s="9"/>
    </row>
    <row r="32" spans="1:95" s="27" customFormat="1" ht="39.75" customHeight="1" thickBot="1">
      <c r="A32" s="364"/>
      <c r="B32" s="390"/>
      <c r="C32" s="391"/>
      <c r="D32" s="392"/>
      <c r="E32" s="392"/>
      <c r="F32" s="392"/>
      <c r="G32" s="393"/>
      <c r="H32" s="394"/>
      <c r="I32" s="395"/>
      <c r="J32" s="394"/>
      <c r="K32" s="396"/>
      <c r="L32" s="397"/>
      <c r="M32" s="397"/>
      <c r="N32" s="397"/>
      <c r="O32" s="397"/>
      <c r="P32" s="398"/>
      <c r="Q32" s="398"/>
      <c r="R32" s="398"/>
      <c r="S32" s="398"/>
      <c r="T32" s="398"/>
      <c r="U32" s="398"/>
      <c r="V32" s="398"/>
      <c r="W32" s="398"/>
      <c r="X32" s="398"/>
      <c r="Y32" s="396"/>
      <c r="Z32" s="399"/>
      <c r="AA32" s="398"/>
      <c r="AB32" s="400"/>
      <c r="AC32" s="399"/>
      <c r="AD32" s="401"/>
      <c r="AE32" s="401"/>
      <c r="AF32" s="401"/>
      <c r="AG32" s="363"/>
      <c r="AH32" s="363"/>
      <c r="AI32" s="363"/>
      <c r="AL32" s="214"/>
      <c r="AM32" s="23"/>
      <c r="AN32" s="23"/>
      <c r="AO32" s="213"/>
      <c r="AP32" s="23"/>
      <c r="AQ32" s="23"/>
      <c r="AR32" s="19"/>
      <c r="AU32" s="9"/>
      <c r="AV32" s="9"/>
    </row>
    <row r="33" spans="1:95" s="195" customFormat="1" ht="33.75" customHeight="1" thickBot="1">
      <c r="A33" s="364"/>
      <c r="B33" s="444" t="s">
        <v>204</v>
      </c>
      <c r="C33" s="444"/>
      <c r="D33" s="444"/>
      <c r="E33" s="444"/>
      <c r="F33" s="444"/>
      <c r="G33" s="444"/>
      <c r="H33" s="444"/>
      <c r="I33" s="444"/>
      <c r="J33" s="444"/>
      <c r="K33" s="444"/>
      <c r="L33" s="444"/>
      <c r="M33" s="444"/>
      <c r="N33" s="444"/>
      <c r="O33" s="444"/>
      <c r="P33" s="444"/>
      <c r="Q33" s="444"/>
      <c r="R33" s="444"/>
      <c r="S33" s="444"/>
      <c r="T33" s="444"/>
      <c r="U33" s="444"/>
      <c r="V33" s="444"/>
      <c r="W33" s="444"/>
      <c r="X33" s="444"/>
      <c r="Y33" s="444"/>
      <c r="Z33" s="444"/>
      <c r="AA33" s="444"/>
      <c r="AB33" s="444"/>
      <c r="AC33" s="444"/>
      <c r="AD33" s="357"/>
      <c r="AE33" s="357"/>
      <c r="AF33" s="357"/>
      <c r="AG33" s="357"/>
      <c r="AH33" s="357"/>
      <c r="AI33" s="204"/>
      <c r="AJ33" s="206"/>
      <c r="AK33" s="206"/>
      <c r="AL33" s="206"/>
      <c r="AM33" s="206"/>
      <c r="AN33" s="206"/>
      <c r="AO33" s="206"/>
      <c r="AP33" s="206"/>
      <c r="AQ33" s="206"/>
      <c r="AR33" s="206"/>
      <c r="AU33" s="9"/>
      <c r="AV33" s="9"/>
    </row>
    <row r="34" spans="1:95" s="37" customFormat="1" ht="39.75" customHeight="1">
      <c r="A34" s="353"/>
      <c r="B34" s="289">
        <v>87101</v>
      </c>
      <c r="C34" s="290" t="s">
        <v>205</v>
      </c>
      <c r="D34" s="32" t="s">
        <v>2</v>
      </c>
      <c r="E34" s="33" t="s">
        <v>11</v>
      </c>
      <c r="F34" s="33" t="s">
        <v>64</v>
      </c>
      <c r="G34" s="33" t="s">
        <v>16</v>
      </c>
      <c r="H34" s="33" t="s">
        <v>58</v>
      </c>
      <c r="I34" s="33" t="s">
        <v>121</v>
      </c>
      <c r="J34" s="33" t="s">
        <v>48</v>
      </c>
      <c r="K34" s="33" t="s">
        <v>89</v>
      </c>
      <c r="L34" s="33" t="s">
        <v>36</v>
      </c>
      <c r="M34" s="33" t="s">
        <v>12</v>
      </c>
      <c r="N34" s="22" t="s">
        <v>6</v>
      </c>
      <c r="O34" s="39" t="s">
        <v>70</v>
      </c>
      <c r="P34" s="22" t="s">
        <v>39</v>
      </c>
      <c r="Q34" s="22" t="s">
        <v>15</v>
      </c>
      <c r="R34" s="22" t="s">
        <v>61</v>
      </c>
      <c r="S34" s="33"/>
      <c r="T34" s="33"/>
      <c r="U34" s="33"/>
      <c r="V34" s="33" t="s">
        <v>114</v>
      </c>
      <c r="W34" s="34"/>
      <c r="X34" s="34"/>
      <c r="Y34" s="34"/>
      <c r="Z34" s="34"/>
      <c r="AA34" s="35"/>
      <c r="AB34" s="35"/>
      <c r="AC34" s="408"/>
      <c r="AD34" s="234">
        <v>16150</v>
      </c>
      <c r="AE34" s="36">
        <f t="shared" si="2"/>
        <v>1160</v>
      </c>
      <c r="AF34" s="36">
        <v>14990</v>
      </c>
      <c r="AG34" s="217">
        <f>$AD34/(1+0.24+IF(14000*(1+0.24+0.04*IF($AR34&lt;101,0.95,IF($AR34&lt;121,1,IF($AR34&lt;141,1.1,IF($AR34&lt;161,1.2,IF($AR34&lt;181,1.3,1.4))))))&gt;=$AD34,0.04,IF(17000*(1+0.24+0.08*IF($AR34&lt;101,0.95,IF($AR34&lt;121,1,IF($AR34&lt;141,1.1,IF($AR34&lt;161,1.2,IF($AR34&lt;181,1.3,1.4))))))&gt;=$AD34,0.08,IF(20000*(1+0.24+0.16*IF($AR34&lt;101,0.95,IF($AR34&lt;121,1,IF($AR34&lt;141,1.1,IF($AR34&lt;161,1.2,IF($AR34&lt;181,1.3,1.4))))))&gt;=$AD34,0.16,IF(25000*(1+0.24+0.24*IF($AR34&lt;101,0.95,IF($AR34&lt;121,1,IF($AR34&lt;141,1.1,IF($AR34&lt;161,1.2,IF($AR34&lt;181,1.3,1.4))))))&gt;=$AD34,0.24,0.32))))*IF($AR34&lt;101,0.95,IF($AR34&lt;121,1,IF($AR34&lt;141,1.1,IF($AR34&lt;161,1.2,IF($AR34&lt;181,1.3,1.4))))))</f>
        <v>12617.1875</v>
      </c>
      <c r="AH34" s="209" t="e">
        <f>($AD34+#REF!)/(1+0.24+IF(14000*(1+0.24+0.04*IF($AR34&lt;101,0.95,IF($AR34&lt;121,1,IF($AR34&lt;141,1.1,IF($AR34&lt;161,1.2,IF($AR34&lt;181,1.3,1.4))))))&gt;=$AD34,0.04,IF(17000*(1+0.24+0.08*IF($AR34&lt;101,0.95,IF($AR34&lt;121,1,IF($AR34&lt;141,1.1,IF($AR34&lt;161,1.2,IF($AR34&lt;181,1.3,1.4))))))&gt;=$AD34,0.08,IF(20000*(1+0.24+0.16*IF($AR34&lt;101,0.95,IF($AR34&lt;121,1,IF($AR34&lt;141,1.1,IF($AR34&lt;161,1.2,IF($AR34&lt;181,1.3,1.4))))))&gt;=$AD34,0.16,IF(25000*(1+0.24+0.24*IF($AR34&lt;101,0.95,IF($AR34&lt;121,1,IF($AR34&lt;141,1.1,IF($AR34&lt;161,1.2,IF($AR34&lt;181,1.3,1.4))))))&gt;=$AD34,0.24,0.32))))*IF($AR34&lt;101,0.95,IF($AR34&lt;121,1,IF($AR34&lt;141,1.1,IF($AR34&lt;161,1.2,IF($AR34&lt;181,1.3,1.4))))))</f>
        <v>#REF!</v>
      </c>
      <c r="AI34" s="209">
        <f>AG34-(AE34/1.24)</f>
        <v>11681.703629032258</v>
      </c>
      <c r="AK34" s="195"/>
      <c r="AL34" s="195"/>
      <c r="AM34" s="23"/>
      <c r="AN34" s="23"/>
      <c r="AO34" s="195"/>
      <c r="AP34" s="195"/>
      <c r="AQ34" s="195"/>
      <c r="AR34" s="412">
        <v>109</v>
      </c>
      <c r="AS34" s="15"/>
      <c r="AT34" s="15"/>
      <c r="AU34" s="9"/>
      <c r="AV34" s="9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</row>
    <row r="35" spans="1:95" s="37" customFormat="1" ht="39.75" customHeight="1">
      <c r="A35" s="354"/>
      <c r="B35" s="212">
        <v>87201</v>
      </c>
      <c r="C35" s="288" t="s">
        <v>206</v>
      </c>
      <c r="D35" s="44" t="s">
        <v>45</v>
      </c>
      <c r="E35" s="22" t="s">
        <v>11</v>
      </c>
      <c r="F35" s="22" t="s">
        <v>64</v>
      </c>
      <c r="G35" s="22" t="s">
        <v>16</v>
      </c>
      <c r="H35" s="22" t="s">
        <v>58</v>
      </c>
      <c r="I35" s="22" t="s">
        <v>121</v>
      </c>
      <c r="J35" s="22" t="s">
        <v>48</v>
      </c>
      <c r="K35" s="22" t="s">
        <v>89</v>
      </c>
      <c r="L35" s="22" t="s">
        <v>36</v>
      </c>
      <c r="M35" s="22" t="s">
        <v>12</v>
      </c>
      <c r="N35" s="22" t="s">
        <v>6</v>
      </c>
      <c r="O35" s="39" t="s">
        <v>70</v>
      </c>
      <c r="P35" s="22" t="s">
        <v>39</v>
      </c>
      <c r="Q35" s="22" t="s">
        <v>15</v>
      </c>
      <c r="R35" s="22" t="s">
        <v>61</v>
      </c>
      <c r="S35" s="22" t="s">
        <v>55</v>
      </c>
      <c r="T35" s="22" t="s">
        <v>135</v>
      </c>
      <c r="U35" s="22" t="s">
        <v>59</v>
      </c>
      <c r="V35" s="39" t="s">
        <v>212</v>
      </c>
      <c r="W35" s="39" t="s">
        <v>46</v>
      </c>
      <c r="X35" s="39" t="s">
        <v>57</v>
      </c>
      <c r="Y35" s="39" t="s">
        <v>53</v>
      </c>
      <c r="Z35" s="22" t="s">
        <v>80</v>
      </c>
      <c r="AA35" s="40" t="s">
        <v>71</v>
      </c>
      <c r="AB35" s="40" t="s">
        <v>140</v>
      </c>
      <c r="AC35" s="48" t="s">
        <v>213</v>
      </c>
      <c r="AD35" s="14">
        <v>17420</v>
      </c>
      <c r="AE35" s="42">
        <f t="shared" si="2"/>
        <v>0</v>
      </c>
      <c r="AF35" s="42">
        <v>17420</v>
      </c>
      <c r="AG35" s="217">
        <f>$AD35/(1+0.24+IF(14000*(1+0.24+0.04*IF($AR35&lt;101,0.95,IF($AR35&lt;121,1,IF($AR35&lt;141,1.1,IF($AR35&lt;161,1.2,IF($AR35&lt;181,1.3,1.4))))))&gt;=$AD35,0.04,IF(17000*(1+0.24+0.08*IF($AR35&lt;101,0.95,IF($AR35&lt;121,1,IF($AR35&lt;141,1.1,IF($AR35&lt;161,1.2,IF($AR35&lt;181,1.3,1.4))))))&gt;=$AD35,0.08,IF(20000*(1+0.24+0.16*IF($AR35&lt;101,0.95,IF($AR35&lt;121,1,IF($AR35&lt;141,1.1,IF($AR35&lt;161,1.2,IF($AR35&lt;181,1.3,1.4))))))&gt;=$AD35,0.16,IF(25000*(1+0.24+0.24*IF($AR35&lt;101,0.95,IF($AR35&lt;121,1,IF($AR35&lt;141,1.1,IF($AR35&lt;161,1.2,IF($AR35&lt;181,1.3,1.4))))))&gt;=$AD35,0.24,0.32))))*IF($AR35&lt;101,0.95,IF($AR35&lt;121,1,IF($AR35&lt;141,1.1,IF($AR35&lt;161,1.2,IF($AR35&lt;181,1.3,1.4))))))</f>
        <v>13609.375</v>
      </c>
      <c r="AH35" s="209" t="e">
        <f>($AD35+#REF!)/(1+0.24+IF(14000*(1+0.24+0.04*IF($AR35&lt;101,0.95,IF($AR35&lt;121,1,IF($AR35&lt;141,1.1,IF($AR35&lt;161,1.2,IF($AR35&lt;181,1.3,1.4))))))&gt;=$AD35,0.04,IF(17000*(1+0.24+0.08*IF($AR35&lt;101,0.95,IF($AR35&lt;121,1,IF($AR35&lt;141,1.1,IF($AR35&lt;161,1.2,IF($AR35&lt;181,1.3,1.4))))))&gt;=$AD35,0.08,IF(20000*(1+0.24+0.16*IF($AR35&lt;101,0.95,IF($AR35&lt;121,1,IF($AR35&lt;141,1.1,IF($AR35&lt;161,1.2,IF($AR35&lt;181,1.3,1.4))))))&gt;=$AD35,0.16,IF(25000*(1+0.24+0.24*IF($AR35&lt;101,0.95,IF($AR35&lt;121,1,IF($AR35&lt;141,1.1,IF($AR35&lt;161,1.2,IF($AR35&lt;181,1.3,1.4))))))&gt;=$AD35,0.24,0.32))))*IF($AR35&lt;101,0.95,IF($AR35&lt;121,1,IF($AR35&lt;141,1.1,IF($AR35&lt;161,1.2,IF($AR35&lt;181,1.3,1.4))))))</f>
        <v>#REF!</v>
      </c>
      <c r="AI35" s="209">
        <f>AG35-(AE35/1.24)</f>
        <v>13609.375</v>
      </c>
      <c r="AK35" s="53"/>
      <c r="AL35" s="53"/>
      <c r="AM35" s="53"/>
      <c r="AN35" s="53"/>
      <c r="AO35" s="53"/>
      <c r="AP35" s="53"/>
      <c r="AQ35" s="53"/>
      <c r="AR35" s="412">
        <v>115</v>
      </c>
      <c r="AS35" s="15"/>
      <c r="AT35" s="15"/>
      <c r="AU35" s="9"/>
      <c r="AV35" s="9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</row>
    <row r="36" spans="1:95" s="37" customFormat="1" ht="39.75" customHeight="1">
      <c r="A36" s="354"/>
      <c r="B36" s="212">
        <v>85751</v>
      </c>
      <c r="C36" s="288" t="s">
        <v>207</v>
      </c>
      <c r="D36" s="22" t="s">
        <v>2</v>
      </c>
      <c r="E36" s="22" t="s">
        <v>11</v>
      </c>
      <c r="F36" s="22" t="s">
        <v>64</v>
      </c>
      <c r="G36" s="22" t="s">
        <v>16</v>
      </c>
      <c r="H36" s="22" t="s">
        <v>58</v>
      </c>
      <c r="I36" s="22" t="s">
        <v>121</v>
      </c>
      <c r="J36" s="22" t="s">
        <v>48</v>
      </c>
      <c r="K36" s="22" t="s">
        <v>89</v>
      </c>
      <c r="L36" s="22" t="s">
        <v>36</v>
      </c>
      <c r="M36" s="22" t="s">
        <v>12</v>
      </c>
      <c r="N36" s="22"/>
      <c r="O36" s="39" t="s">
        <v>108</v>
      </c>
      <c r="P36" s="22" t="s">
        <v>39</v>
      </c>
      <c r="Q36" s="22" t="s">
        <v>15</v>
      </c>
      <c r="R36" s="43"/>
      <c r="S36" s="22"/>
      <c r="T36" s="22"/>
      <c r="U36" s="22"/>
      <c r="V36" s="22" t="s">
        <v>114</v>
      </c>
      <c r="W36" s="39"/>
      <c r="X36" s="39"/>
      <c r="Y36" s="39"/>
      <c r="Z36" s="39"/>
      <c r="AA36" s="39"/>
      <c r="AB36" s="39"/>
      <c r="AC36" s="48"/>
      <c r="AD36" s="14">
        <v>16690</v>
      </c>
      <c r="AE36" s="42">
        <f t="shared" si="2"/>
        <v>1000</v>
      </c>
      <c r="AF36" s="42">
        <v>15690</v>
      </c>
      <c r="AG36" s="217">
        <f>$AD36/(1+0.24+IF(14000*(1+0.24+0.04*IF($AR36&lt;101,0.95,IF($AR36&lt;121,1,IF($AR36&lt;141,1.1,IF($AR36&lt;161,1.2,IF($AR36&lt;181,1.3,1.4))))))&gt;=$AD36,0.04,IF(17000*(1+0.24+0.08*IF($AR36&lt;101,0.95,IF($AR36&lt;121,1,IF($AR36&lt;141,1.1,IF($AR36&lt;161,1.2,IF($AR36&lt;181,1.3,1.4))))))&gt;=$AD36,0.08,IF(20000*(1+0.24+0.16*IF($AR36&lt;101,0.95,IF($AR36&lt;121,1,IF($AR36&lt;141,1.1,IF($AR36&lt;161,1.2,IF($AR36&lt;181,1.3,1.4))))))&gt;=$AD36,0.16,IF(25000*(1+0.24+0.24*IF($AR36&lt;101,0.95,IF($AR36&lt;121,1,IF($AR36&lt;141,1.1,IF($AR36&lt;161,1.2,IF($AR36&lt;181,1.3,1.4))))))&gt;=$AD36,0.24,0.32))))*IF($AR36&lt;101,0.95,IF($AR36&lt;121,1,IF($AR36&lt;141,1.1,IF($AR36&lt;161,1.2,IF($AR36&lt;181,1.3,1.4))))))</f>
        <v>13039.0625</v>
      </c>
      <c r="AH36" s="209" t="e">
        <f>($AD36+#REF!)/(1+0.24+IF(14000*(1+0.24+0.04*IF($AR36&lt;101,0.95,IF($AR36&lt;121,1,IF($AR36&lt;141,1.1,IF($AR36&lt;161,1.2,IF($AR36&lt;181,1.3,1.4))))))&gt;=$AD36,0.04,IF(17000*(1+0.24+0.08*IF($AR36&lt;101,0.95,IF($AR36&lt;121,1,IF($AR36&lt;141,1.1,IF($AR36&lt;161,1.2,IF($AR36&lt;181,1.3,1.4))))))&gt;=$AD36,0.08,IF(20000*(1+0.24+0.16*IF($AR36&lt;101,0.95,IF($AR36&lt;121,1,IF($AR36&lt;141,1.1,IF($AR36&lt;161,1.2,IF($AR36&lt;181,1.3,1.4))))))&gt;=$AD36,0.16,IF(25000*(1+0.24+0.24*IF($AR36&lt;101,0.95,IF($AR36&lt;121,1,IF($AR36&lt;141,1.1,IF($AR36&lt;161,1.2,IF($AR36&lt;181,1.3,1.4))))))&gt;=$AD36,0.24,0.32))))*IF($AR36&lt;101,0.95,IF($AR36&lt;121,1,IF($AR36&lt;141,1.1,IF($AR36&lt;161,1.2,IF($AR36&lt;181,1.3,1.4))))))</f>
        <v>#REF!</v>
      </c>
      <c r="AI36" s="209">
        <f>AG36-(AE36/1.24)</f>
        <v>12232.610887096775</v>
      </c>
      <c r="AK36" s="53"/>
      <c r="AL36" s="53"/>
      <c r="AM36" s="53"/>
      <c r="AN36" s="53"/>
      <c r="AO36" s="53"/>
      <c r="AP36" s="53"/>
      <c r="AQ36" s="53"/>
      <c r="AR36" s="412">
        <v>109</v>
      </c>
      <c r="AS36" s="15"/>
      <c r="AT36" s="15"/>
      <c r="AU36" s="193"/>
      <c r="AV36" s="193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</row>
    <row r="37" spans="1:95" s="37" customFormat="1" ht="39.75" customHeight="1">
      <c r="A37" s="354"/>
      <c r="B37" s="212">
        <v>85711</v>
      </c>
      <c r="C37" s="288" t="s">
        <v>177</v>
      </c>
      <c r="D37" s="22" t="s">
        <v>2</v>
      </c>
      <c r="E37" s="22" t="s">
        <v>11</v>
      </c>
      <c r="F37" s="22" t="s">
        <v>64</v>
      </c>
      <c r="G37" s="22" t="s">
        <v>16</v>
      </c>
      <c r="H37" s="22" t="s">
        <v>58</v>
      </c>
      <c r="I37" s="22" t="s">
        <v>121</v>
      </c>
      <c r="J37" s="22" t="s">
        <v>48</v>
      </c>
      <c r="K37" s="22" t="s">
        <v>89</v>
      </c>
      <c r="L37" s="22" t="s">
        <v>36</v>
      </c>
      <c r="M37" s="22" t="s">
        <v>12</v>
      </c>
      <c r="N37" s="22" t="s">
        <v>6</v>
      </c>
      <c r="O37" s="11" t="s">
        <v>70</v>
      </c>
      <c r="P37" s="22" t="s">
        <v>39</v>
      </c>
      <c r="Q37" s="22" t="s">
        <v>15</v>
      </c>
      <c r="R37" s="43"/>
      <c r="S37" s="22" t="s">
        <v>54</v>
      </c>
      <c r="T37" s="22"/>
      <c r="U37" s="22"/>
      <c r="V37" s="22" t="s">
        <v>212</v>
      </c>
      <c r="W37" s="39" t="s">
        <v>46</v>
      </c>
      <c r="X37" s="39"/>
      <c r="Y37" s="39"/>
      <c r="Z37" s="39"/>
      <c r="AA37" s="39"/>
      <c r="AB37" s="39"/>
      <c r="AC37" s="48"/>
      <c r="AD37" s="14">
        <v>17590</v>
      </c>
      <c r="AE37" s="42">
        <f t="shared" si="2"/>
        <v>1000</v>
      </c>
      <c r="AF37" s="42">
        <v>16590</v>
      </c>
      <c r="AG37" s="217">
        <f>$AD37/(1+0.24+IF(14000*(1+0.24+0.04*IF($AR37&lt;101,0.95,IF($AR37&lt;121,1,IF($AR37&lt;141,1.1,IF($AR37&lt;161,1.2,IF($AR37&lt;181,1.3,1.4))))))&gt;=$AD37,0.04,IF(17000*(1+0.24+0.08*IF($AR37&lt;101,0.95,IF($AR37&lt;121,1,IF($AR37&lt;141,1.1,IF($AR37&lt;161,1.2,IF($AR37&lt;181,1.3,1.4))))))&gt;=$AD37,0.08,IF(20000*(1+0.24+0.16*IF($AR37&lt;101,0.95,IF($AR37&lt;121,1,IF($AR37&lt;141,1.1,IF($AR37&lt;161,1.2,IF($AR37&lt;181,1.3,1.4))))))&gt;=$AD37,0.16,IF(25000*(1+0.24+0.24*IF($AR37&lt;101,0.95,IF($AR37&lt;121,1,IF($AR37&lt;141,1.1,IF($AR37&lt;161,1.2,IF($AR37&lt;181,1.3,1.4))))))&gt;=$AD37,0.24,0.32))))*IF($AR37&lt;101,0.95,IF($AR37&lt;121,1,IF($AR37&lt;141,1.1,IF($AR37&lt;161,1.2,IF($AR37&lt;181,1.3,1.4))))))</f>
        <v>13742.1875</v>
      </c>
      <c r="AH37" s="209" t="e">
        <f>($AD37+#REF!)/(1+0.24+IF(14000*(1+0.24+0.04*IF($AR37&lt;101,0.95,IF($AR37&lt;121,1,IF($AR37&lt;141,1.1,IF($AR37&lt;161,1.2,IF($AR37&lt;181,1.3,1.4))))))&gt;=$AD37,0.04,IF(17000*(1+0.24+0.08*IF($AR37&lt;101,0.95,IF($AR37&lt;121,1,IF($AR37&lt;141,1.1,IF($AR37&lt;161,1.2,IF($AR37&lt;181,1.3,1.4))))))&gt;=$AD37,0.08,IF(20000*(1+0.24+0.16*IF($AR37&lt;101,0.95,IF($AR37&lt;121,1,IF($AR37&lt;141,1.1,IF($AR37&lt;161,1.2,IF($AR37&lt;181,1.3,1.4))))))&gt;=$AD37,0.16,IF(25000*(1+0.24+0.24*IF($AR37&lt;101,0.95,IF($AR37&lt;121,1,IF($AR37&lt;141,1.1,IF($AR37&lt;161,1.2,IF($AR37&lt;181,1.3,1.4))))))&gt;=$AD37,0.24,0.32))))*IF($AR37&lt;101,0.95,IF($AR37&lt;121,1,IF($AR37&lt;141,1.1,IF($AR37&lt;161,1.2,IF($AR37&lt;181,1.3,1.4))))))</f>
        <v>#REF!</v>
      </c>
      <c r="AI37" s="209">
        <f>AG37-(AE37/1.24)</f>
        <v>12935.735887096775</v>
      </c>
      <c r="AK37" s="53"/>
      <c r="AL37" s="53"/>
      <c r="AM37" s="53"/>
      <c r="AN37" s="53"/>
      <c r="AO37" s="53"/>
      <c r="AP37" s="53"/>
      <c r="AQ37" s="53"/>
      <c r="AR37" s="412">
        <v>109</v>
      </c>
      <c r="AS37" s="15"/>
      <c r="AT37" s="15"/>
      <c r="AU37" s="193"/>
      <c r="AV37" s="193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</row>
    <row r="38" spans="1:95" s="37" customFormat="1" ht="39.75" customHeight="1" thickBot="1">
      <c r="A38" s="354"/>
      <c r="B38" s="212">
        <v>88901</v>
      </c>
      <c r="C38" s="288" t="s">
        <v>208</v>
      </c>
      <c r="D38" s="44" t="s">
        <v>45</v>
      </c>
      <c r="E38" s="22" t="s">
        <v>11</v>
      </c>
      <c r="F38" s="22" t="s">
        <v>64</v>
      </c>
      <c r="G38" s="22" t="s">
        <v>16</v>
      </c>
      <c r="H38" s="22" t="s">
        <v>58</v>
      </c>
      <c r="I38" s="22" t="s">
        <v>121</v>
      </c>
      <c r="J38" s="22" t="s">
        <v>48</v>
      </c>
      <c r="K38" s="22" t="s">
        <v>89</v>
      </c>
      <c r="L38" s="22" t="s">
        <v>36</v>
      </c>
      <c r="M38" s="22" t="s">
        <v>12</v>
      </c>
      <c r="N38" s="22" t="s">
        <v>6</v>
      </c>
      <c r="O38" s="39" t="s">
        <v>70</v>
      </c>
      <c r="P38" s="22" t="s">
        <v>39</v>
      </c>
      <c r="Q38" s="22" t="s">
        <v>15</v>
      </c>
      <c r="R38" s="22"/>
      <c r="S38" s="22" t="s">
        <v>55</v>
      </c>
      <c r="T38" s="22" t="s">
        <v>135</v>
      </c>
      <c r="U38" s="22" t="s">
        <v>59</v>
      </c>
      <c r="V38" s="39" t="s">
        <v>212</v>
      </c>
      <c r="W38" s="39" t="s">
        <v>46</v>
      </c>
      <c r="X38" s="39" t="s">
        <v>57</v>
      </c>
      <c r="Y38" s="39" t="s">
        <v>53</v>
      </c>
      <c r="Z38" s="22" t="s">
        <v>80</v>
      </c>
      <c r="AA38" s="40" t="s">
        <v>71</v>
      </c>
      <c r="AB38" s="40" t="s">
        <v>140</v>
      </c>
      <c r="AC38" s="48" t="s">
        <v>213</v>
      </c>
      <c r="AD38" s="373">
        <v>21450</v>
      </c>
      <c r="AE38" s="402">
        <f t="shared" si="2"/>
        <v>1000</v>
      </c>
      <c r="AF38" s="402">
        <v>20450</v>
      </c>
      <c r="AG38" s="217">
        <f>$AD38/(1+0.24+IF(14000*(1+0.24+0.04*IF($AR38&lt;101,0.95,IF($AR38&lt;121,1,IF($AR38&lt;141,1.1,IF($AR38&lt;161,1.2,IF($AR38&lt;181,1.3,1.4))))))&gt;=$AD38,0.04,IF(17000*(1+0.24+0.08*IF($AR38&lt;101,0.95,IF($AR38&lt;121,1,IF($AR38&lt;141,1.1,IF($AR38&lt;161,1.2,IF($AR38&lt;181,1.3,1.4))))))&gt;=$AD38,0.08,IF(20000*(1+0.24+0.16*IF($AR38&lt;101,0.95,IF($AR38&lt;121,1,IF($AR38&lt;141,1.1,IF($AR38&lt;161,1.2,IF($AR38&lt;181,1.3,1.4))))))&gt;=$AD38,0.16,IF(25000*(1+0.24+0.24*IF($AR38&lt;101,0.95,IF($AR38&lt;121,1,IF($AR38&lt;141,1.1,IF($AR38&lt;161,1.2,IF($AR38&lt;181,1.3,1.4))))))&gt;=$AD38,0.24,0.32))))*IF($AR38&lt;101,0.95,IF($AR38&lt;121,1,IF($AR38&lt;141,1.1,IF($AR38&lt;161,1.2,IF($AR38&lt;181,1.3,1.4))))))</f>
        <v>16250</v>
      </c>
      <c r="AH38" s="209" t="e">
        <f>($AD38+#REF!)/(1+0.24+IF(14000*(1+0.24+0.04*IF($AR38&lt;101,0.95,IF($AR38&lt;121,1,IF($AR38&lt;141,1.1,IF($AR38&lt;161,1.2,IF($AR38&lt;181,1.3,1.4))))))&gt;=$AD38,0.04,IF(17000*(1+0.24+0.08*IF($AR38&lt;101,0.95,IF($AR38&lt;121,1,IF($AR38&lt;141,1.1,IF($AR38&lt;161,1.2,IF($AR38&lt;181,1.3,1.4))))))&gt;=$AD38,0.08,IF(20000*(1+0.24+0.16*IF($AR38&lt;101,0.95,IF($AR38&lt;121,1,IF($AR38&lt;141,1.1,IF($AR38&lt;161,1.2,IF($AR38&lt;181,1.3,1.4))))))&gt;=$AD38,0.16,IF(25000*(1+0.24+0.24*IF($AR38&lt;101,0.95,IF($AR38&lt;121,1,IF($AR38&lt;141,1.1,IF($AR38&lt;161,1.2,IF($AR38&lt;181,1.3,1.4))))))&gt;=$AD38,0.24,0.32))))*IF($AR38&lt;101,0.95,IF($AR38&lt;121,1,IF($AR38&lt;141,1.1,IF($AR38&lt;161,1.2,IF($AR38&lt;181,1.3,1.4))))))</f>
        <v>#REF!</v>
      </c>
      <c r="AI38" s="209">
        <f>AG38-(AE38/1.24)</f>
        <v>15443.548387096775</v>
      </c>
      <c r="AK38" s="53"/>
      <c r="AL38" s="53"/>
      <c r="AM38" s="53"/>
      <c r="AN38" s="53"/>
      <c r="AO38" s="53"/>
      <c r="AP38" s="53"/>
      <c r="AQ38" s="53"/>
      <c r="AR38" s="412">
        <v>104</v>
      </c>
      <c r="AS38" s="15"/>
      <c r="AT38" s="15"/>
      <c r="AU38" s="193"/>
      <c r="AV38" s="193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</row>
    <row r="39" spans="1:95" s="15" customFormat="1" ht="39.75" customHeight="1" thickBot="1">
      <c r="A39" s="354"/>
      <c r="B39" s="264"/>
      <c r="C39" s="265"/>
      <c r="D39" s="266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267"/>
      <c r="P39" s="197"/>
      <c r="Q39" s="197"/>
      <c r="R39" s="197"/>
      <c r="S39" s="197"/>
      <c r="T39" s="197"/>
      <c r="U39" s="197"/>
      <c r="V39" s="267"/>
      <c r="W39" s="267"/>
      <c r="X39" s="267"/>
      <c r="Y39" s="267"/>
      <c r="Z39" s="197"/>
      <c r="AA39" s="197"/>
      <c r="AB39" s="197"/>
      <c r="AC39" s="267"/>
      <c r="AD39" s="19"/>
      <c r="AE39" s="19"/>
      <c r="AF39" s="19"/>
      <c r="AG39" s="19"/>
      <c r="AH39" s="19"/>
      <c r="AI39" s="19"/>
      <c r="AK39" s="53"/>
      <c r="AL39" s="53"/>
      <c r="AM39" s="53"/>
      <c r="AN39" s="53"/>
      <c r="AO39" s="53"/>
      <c r="AP39" s="53"/>
      <c r="AQ39" s="53"/>
      <c r="AR39" s="53"/>
      <c r="AU39" s="193"/>
      <c r="AV39" s="193"/>
    </row>
    <row r="40" spans="1:95" s="195" customFormat="1" ht="33.75" customHeight="1" thickBot="1">
      <c r="A40" s="47"/>
      <c r="B40" s="444" t="s">
        <v>201</v>
      </c>
      <c r="C40" s="444"/>
      <c r="D40" s="444"/>
      <c r="E40" s="444"/>
      <c r="F40" s="444"/>
      <c r="G40" s="444"/>
      <c r="H40" s="444"/>
      <c r="I40" s="444"/>
      <c r="J40" s="444"/>
      <c r="K40" s="444"/>
      <c r="L40" s="444"/>
      <c r="M40" s="444"/>
      <c r="N40" s="444"/>
      <c r="O40" s="444"/>
      <c r="P40" s="444"/>
      <c r="Q40" s="444"/>
      <c r="R40" s="444"/>
      <c r="S40" s="444"/>
      <c r="T40" s="444"/>
      <c r="U40" s="444"/>
      <c r="V40" s="444"/>
      <c r="W40" s="444"/>
      <c r="X40" s="444"/>
      <c r="Y40" s="444"/>
      <c r="Z40" s="444"/>
      <c r="AA40" s="444"/>
      <c r="AB40" s="444"/>
      <c r="AC40" s="444"/>
      <c r="AD40" s="329"/>
      <c r="AE40" s="329"/>
      <c r="AF40" s="204"/>
      <c r="AG40" s="357"/>
      <c r="AH40" s="357"/>
      <c r="AI40" s="204"/>
      <c r="AJ40" s="206"/>
      <c r="AK40" s="206"/>
      <c r="AL40" s="206"/>
      <c r="AM40" s="206"/>
      <c r="AN40" s="206"/>
      <c r="AO40" s="206"/>
      <c r="AP40" s="206"/>
      <c r="AQ40" s="206"/>
      <c r="AR40" s="206"/>
      <c r="AU40" s="193"/>
      <c r="AV40" s="193"/>
    </row>
    <row r="41" spans="1:95" s="47" customFormat="1" ht="28.5">
      <c r="A41" s="353"/>
      <c r="B41" s="230">
        <v>85101</v>
      </c>
      <c r="C41" s="291" t="s">
        <v>228</v>
      </c>
      <c r="D41" s="243" t="s">
        <v>2</v>
      </c>
      <c r="E41" s="244" t="s">
        <v>11</v>
      </c>
      <c r="F41" s="244" t="s">
        <v>64</v>
      </c>
      <c r="G41" s="244" t="s">
        <v>16</v>
      </c>
      <c r="H41" s="244" t="s">
        <v>58</v>
      </c>
      <c r="I41" s="244" t="s">
        <v>121</v>
      </c>
      <c r="J41" s="244" t="s">
        <v>48</v>
      </c>
      <c r="K41" s="244" t="s">
        <v>89</v>
      </c>
      <c r="L41" s="244" t="s">
        <v>36</v>
      </c>
      <c r="M41" s="244" t="s">
        <v>12</v>
      </c>
      <c r="N41" s="244" t="s">
        <v>6</v>
      </c>
      <c r="O41" s="245" t="s">
        <v>108</v>
      </c>
      <c r="P41" s="244" t="s">
        <v>39</v>
      </c>
      <c r="Q41" s="244" t="s">
        <v>15</v>
      </c>
      <c r="R41" s="244"/>
      <c r="S41" s="244"/>
      <c r="T41" s="244" t="s">
        <v>135</v>
      </c>
      <c r="U41" s="244"/>
      <c r="V41" s="245" t="s">
        <v>212</v>
      </c>
      <c r="W41" s="245"/>
      <c r="X41" s="245"/>
      <c r="Y41" s="245"/>
      <c r="Z41" s="245"/>
      <c r="AA41" s="246"/>
      <c r="AB41" s="246"/>
      <c r="AC41" s="247"/>
      <c r="AD41" s="248">
        <v>15650</v>
      </c>
      <c r="AE41" s="248">
        <f t="shared" ref="AE41:AE65" si="10">AD41-AF41</f>
        <v>1000</v>
      </c>
      <c r="AF41" s="248">
        <v>14650</v>
      </c>
      <c r="AG41" s="249">
        <f t="shared" ref="AG41:AG49" si="11">$AD41/(1+0.24+IF(14000*(1+0.24+0.04*IF($AR41&lt;101,0.95,IF($AR41&lt;121,1,IF($AR41&lt;141,1.1,IF($AR41&lt;161,1.2,IF($AR41&lt;181,1.3,1.4))))))&gt;=$AD41,0.04,IF(17000*(1+0.24+0.08*IF($AR41&lt;101,0.95,IF($AR41&lt;121,1,IF($AR41&lt;141,1.1,IF($AR41&lt;161,1.2,IF($AR41&lt;181,1.3,1.4))))))&gt;=$AD41,0.08,IF(20000*(1+0.24+0.16*IF($AR41&lt;101,0.95,IF($AR41&lt;121,1,IF($AR41&lt;141,1.1,IF($AR41&lt;161,1.2,IF($AR41&lt;181,1.3,1.4))))))&gt;=$AD41,0.16,IF(25000*(1+0.24+0.24*IF($AR41&lt;101,0.95,IF($AR41&lt;121,1,IF($AR41&lt;141,1.1,IF($AR41&lt;161,1.2,IF($AR41&lt;181,1.3,1.4))))))&gt;=$AD41,0.24,0.32))))*IF($AR41&lt;101,0.95,IF($AR41&lt;121,1,IF($AR41&lt;141,1.1,IF($AR41&lt;161,1.2,IF($AR41&lt;181,1.3,1.4))))))</f>
        <v>12188.473520249221</v>
      </c>
      <c r="AH41" s="249" t="e">
        <f>($AD41+#REF!)/(1+0.24+IF(14000*(1+0.24+0.04*IF($AR41&lt;101,0.95,IF($AR41&lt;121,1,IF($AR41&lt;141,1.1,IF($AR41&lt;161,1.2,IF($AR41&lt;181,1.3,1.4))))))&gt;=$AD41,0.04,IF(17000*(1+0.24+0.08*IF($AR41&lt;101,0.95,IF($AR41&lt;121,1,IF($AR41&lt;141,1.1,IF($AR41&lt;161,1.2,IF($AR41&lt;181,1.3,1.4))))))&gt;=$AD41,0.08,IF(20000*(1+0.24+0.16*IF($AR41&lt;101,0.95,IF($AR41&lt;121,1,IF($AR41&lt;141,1.1,IF($AR41&lt;161,1.2,IF($AR41&lt;181,1.3,1.4))))))&gt;=$AD41,0.16,IF(25000*(1+0.24+0.24*IF($AR41&lt;101,0.95,IF($AR41&lt;121,1,IF($AR41&lt;141,1.1,IF($AR41&lt;161,1.2,IF($AR41&lt;181,1.3,1.4))))))&gt;=$AD41,0.24,0.32))))*IF($AR41&lt;101,0.95,IF($AR41&lt;121,1,IF($AR41&lt;141,1.1,IF($AR41&lt;161,1.2,IF($AR41&lt;181,1.3,1.4))))))</f>
        <v>#REF!</v>
      </c>
      <c r="AI41" s="249">
        <f t="shared" ref="AI41:AI49" si="12">AG41-(AE41/1.24)</f>
        <v>11382.021907345996</v>
      </c>
      <c r="AK41" s="53"/>
      <c r="AL41" s="53"/>
      <c r="AM41" s="53"/>
      <c r="AN41" s="53"/>
      <c r="AO41" s="53"/>
      <c r="AP41" s="53"/>
      <c r="AQ41" s="53"/>
      <c r="AR41" s="413">
        <v>138</v>
      </c>
      <c r="AS41" s="15"/>
      <c r="AT41" s="15"/>
      <c r="AU41" s="193"/>
      <c r="AV41" s="193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</row>
    <row r="42" spans="1:95" s="47" customFormat="1" ht="39.75" customHeight="1">
      <c r="B42" s="405">
        <v>88101</v>
      </c>
      <c r="C42" s="406" t="s">
        <v>203</v>
      </c>
      <c r="D42" s="38" t="s">
        <v>2</v>
      </c>
      <c r="E42" s="22" t="s">
        <v>11</v>
      </c>
      <c r="F42" s="22" t="s">
        <v>64</v>
      </c>
      <c r="G42" s="22" t="s">
        <v>16</v>
      </c>
      <c r="H42" s="22" t="s">
        <v>58</v>
      </c>
      <c r="I42" s="22" t="s">
        <v>121</v>
      </c>
      <c r="J42" s="22" t="s">
        <v>48</v>
      </c>
      <c r="K42" s="22" t="s">
        <v>89</v>
      </c>
      <c r="L42" s="22" t="s">
        <v>35</v>
      </c>
      <c r="M42" s="22" t="s">
        <v>12</v>
      </c>
      <c r="N42" s="22" t="s">
        <v>6</v>
      </c>
      <c r="O42" s="39" t="s">
        <v>70</v>
      </c>
      <c r="P42" s="22" t="s">
        <v>39</v>
      </c>
      <c r="Q42" s="22" t="s">
        <v>15</v>
      </c>
      <c r="R42" s="22" t="s">
        <v>61</v>
      </c>
      <c r="S42" s="22" t="s">
        <v>54</v>
      </c>
      <c r="T42" s="22" t="s">
        <v>135</v>
      </c>
      <c r="U42" s="22"/>
      <c r="V42" s="39" t="s">
        <v>212</v>
      </c>
      <c r="W42" s="39" t="s">
        <v>46</v>
      </c>
      <c r="X42" s="39"/>
      <c r="Y42" s="39"/>
      <c r="Z42" s="39"/>
      <c r="AA42" s="48"/>
      <c r="AB42" s="48"/>
      <c r="AC42" s="41"/>
      <c r="AD42" s="46">
        <v>16990</v>
      </c>
      <c r="AE42" s="46">
        <f t="shared" si="10"/>
        <v>1000</v>
      </c>
      <c r="AF42" s="46">
        <v>15990</v>
      </c>
      <c r="AG42" s="211">
        <f t="shared" si="11"/>
        <v>13273.4375</v>
      </c>
      <c r="AH42" s="211" t="e">
        <f>($AD42+#REF!)/(1+0.24+IF(14000*(1+0.24+0.04*IF($AR42&lt;101,0.95,IF($AR42&lt;121,1,IF($AR42&lt;141,1.1,IF($AR42&lt;161,1.2,IF($AR42&lt;181,1.3,1.4))))))&gt;=$AD42,0.04,IF(17000*(1+0.24+0.08*IF($AR42&lt;101,0.95,IF($AR42&lt;121,1,IF($AR42&lt;141,1.1,IF($AR42&lt;161,1.2,IF($AR42&lt;181,1.3,1.4))))))&gt;=$AD42,0.08,IF(20000*(1+0.24+0.16*IF($AR42&lt;101,0.95,IF($AR42&lt;121,1,IF($AR42&lt;141,1.1,IF($AR42&lt;161,1.2,IF($AR42&lt;181,1.3,1.4))))))&gt;=$AD42,0.16,IF(25000*(1+0.24+0.24*IF($AR42&lt;101,0.95,IF($AR42&lt;121,1,IF($AR42&lt;141,1.1,IF($AR42&lt;161,1.2,IF($AR42&lt;181,1.3,1.4))))))&gt;=$AD42,0.24,0.32))))*IF($AR42&lt;101,0.95,IF($AR42&lt;121,1,IF($AR42&lt;141,1.1,IF($AR42&lt;161,1.2,IF($AR42&lt;181,1.3,1.4))))))</f>
        <v>#REF!</v>
      </c>
      <c r="AI42" s="211">
        <f t="shared" si="12"/>
        <v>12466.985887096775</v>
      </c>
      <c r="AK42" s="53"/>
      <c r="AL42" s="53"/>
      <c r="AM42" s="53"/>
      <c r="AN42" s="53"/>
      <c r="AO42" s="53"/>
      <c r="AP42" s="53"/>
      <c r="AQ42" s="53"/>
      <c r="AR42" s="413">
        <v>115</v>
      </c>
      <c r="AS42" s="15"/>
      <c r="AT42" s="15"/>
      <c r="AU42" s="193"/>
      <c r="AV42" s="193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</row>
    <row r="43" spans="1:95" s="47" customFormat="1" ht="39.75" customHeight="1">
      <c r="B43" s="229">
        <v>88201</v>
      </c>
      <c r="C43" s="220" t="s">
        <v>202</v>
      </c>
      <c r="D43" s="44" t="s">
        <v>45</v>
      </c>
      <c r="E43" s="22" t="s">
        <v>11</v>
      </c>
      <c r="F43" s="22" t="s">
        <v>64</v>
      </c>
      <c r="G43" s="22" t="s">
        <v>16</v>
      </c>
      <c r="H43" s="22" t="s">
        <v>58</v>
      </c>
      <c r="I43" s="22" t="s">
        <v>121</v>
      </c>
      <c r="J43" s="22" t="s">
        <v>48</v>
      </c>
      <c r="K43" s="22" t="s">
        <v>89</v>
      </c>
      <c r="L43" s="22" t="s">
        <v>35</v>
      </c>
      <c r="M43" s="22" t="s">
        <v>12</v>
      </c>
      <c r="N43" s="22" t="s">
        <v>6</v>
      </c>
      <c r="O43" s="39" t="s">
        <v>70</v>
      </c>
      <c r="P43" s="22" t="s">
        <v>39</v>
      </c>
      <c r="Q43" s="22" t="s">
        <v>15</v>
      </c>
      <c r="R43" s="22" t="s">
        <v>61</v>
      </c>
      <c r="S43" s="22" t="s">
        <v>55</v>
      </c>
      <c r="T43" s="22" t="s">
        <v>135</v>
      </c>
      <c r="U43" s="22" t="s">
        <v>59</v>
      </c>
      <c r="V43" s="39" t="s">
        <v>212</v>
      </c>
      <c r="W43" s="39" t="s">
        <v>46</v>
      </c>
      <c r="X43" s="39" t="s">
        <v>57</v>
      </c>
      <c r="Y43" s="39" t="s">
        <v>53</v>
      </c>
      <c r="Z43" s="22" t="s">
        <v>80</v>
      </c>
      <c r="AA43" s="40" t="s">
        <v>71</v>
      </c>
      <c r="AB43" s="40" t="s">
        <v>140</v>
      </c>
      <c r="AC43" s="41" t="s">
        <v>213</v>
      </c>
      <c r="AD43" s="42">
        <v>17920</v>
      </c>
      <c r="AE43" s="46">
        <f t="shared" si="10"/>
        <v>0</v>
      </c>
      <c r="AF43" s="46">
        <v>17920</v>
      </c>
      <c r="AG43" s="211">
        <f t="shared" si="11"/>
        <v>14000</v>
      </c>
      <c r="AH43" s="211" t="e">
        <f>($AD43+#REF!)/(1+0.24+IF(14000*(1+0.24+0.04*IF($AR43&lt;101,0.95,IF($AR43&lt;121,1,IF($AR43&lt;141,1.1,IF($AR43&lt;161,1.2,IF($AR43&lt;181,1.3,1.4))))))&gt;=$AD43,0.04,IF(17000*(1+0.24+0.08*IF($AR43&lt;101,0.95,IF($AR43&lt;121,1,IF($AR43&lt;141,1.1,IF($AR43&lt;161,1.2,IF($AR43&lt;181,1.3,1.4))))))&gt;=$AD43,0.08,IF(20000*(1+0.24+0.16*IF($AR43&lt;101,0.95,IF($AR43&lt;121,1,IF($AR43&lt;141,1.1,IF($AR43&lt;161,1.2,IF($AR43&lt;181,1.3,1.4))))))&gt;=$AD43,0.16,IF(25000*(1+0.24+0.24*IF($AR43&lt;101,0.95,IF($AR43&lt;121,1,IF($AR43&lt;141,1.1,IF($AR43&lt;161,1.2,IF($AR43&lt;181,1.3,1.4))))))&gt;=$AD43,0.24,0.32))))*IF($AR43&lt;101,0.95,IF($AR43&lt;121,1,IF($AR43&lt;141,1.1,IF($AR43&lt;161,1.2,IF($AR43&lt;181,1.3,1.4))))))</f>
        <v>#REF!</v>
      </c>
      <c r="AI43" s="211">
        <f t="shared" si="12"/>
        <v>14000</v>
      </c>
      <c r="AK43" s="53"/>
      <c r="AL43" s="53"/>
      <c r="AM43" s="53"/>
      <c r="AN43" s="53"/>
      <c r="AO43" s="53"/>
      <c r="AP43" s="53"/>
      <c r="AQ43" s="53"/>
      <c r="AR43" s="413">
        <v>115</v>
      </c>
      <c r="AS43" s="15"/>
      <c r="AT43" s="15"/>
      <c r="AU43" s="193"/>
      <c r="AV43" s="193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</row>
    <row r="44" spans="1:95" s="47" customFormat="1" ht="39.75" customHeight="1">
      <c r="B44" s="231">
        <v>85301</v>
      </c>
      <c r="C44" s="220" t="s">
        <v>210</v>
      </c>
      <c r="D44" s="38" t="s">
        <v>2</v>
      </c>
      <c r="E44" s="22" t="s">
        <v>11</v>
      </c>
      <c r="F44" s="22" t="s">
        <v>64</v>
      </c>
      <c r="G44" s="22" t="s">
        <v>16</v>
      </c>
      <c r="H44" s="22" t="s">
        <v>58</v>
      </c>
      <c r="I44" s="22" t="s">
        <v>121</v>
      </c>
      <c r="J44" s="22" t="s">
        <v>48</v>
      </c>
      <c r="K44" s="22" t="s">
        <v>89</v>
      </c>
      <c r="L44" s="45" t="s">
        <v>36</v>
      </c>
      <c r="M44" s="22" t="s">
        <v>12</v>
      </c>
      <c r="N44" s="22"/>
      <c r="O44" s="39" t="s">
        <v>108</v>
      </c>
      <c r="P44" s="22" t="s">
        <v>39</v>
      </c>
      <c r="Q44" s="22" t="s">
        <v>15</v>
      </c>
      <c r="R44" s="22"/>
      <c r="S44" s="22"/>
      <c r="T44" s="22" t="s">
        <v>135</v>
      </c>
      <c r="U44" s="22"/>
      <c r="V44" s="39" t="s">
        <v>114</v>
      </c>
      <c r="W44" s="39"/>
      <c r="X44" s="39"/>
      <c r="Y44" s="39"/>
      <c r="Z44" s="39"/>
      <c r="AA44" s="48"/>
      <c r="AB44" s="48"/>
      <c r="AC44" s="41"/>
      <c r="AD44" s="46">
        <v>17690</v>
      </c>
      <c r="AE44" s="46">
        <f t="shared" si="10"/>
        <v>1000</v>
      </c>
      <c r="AF44" s="46">
        <v>16690</v>
      </c>
      <c r="AG44" s="211">
        <f t="shared" si="11"/>
        <v>13820.3125</v>
      </c>
      <c r="AH44" s="211" t="e">
        <f>($AD44+#REF!)/(1+0.24+IF(14000*(1+0.24+0.04*IF($AR44&lt;101,0.95,IF($AR44&lt;121,1,IF($AR44&lt;141,1.1,IF($AR44&lt;161,1.2,IF($AR44&lt;181,1.3,1.4))))))&gt;=$AD44,0.04,IF(17000*(1+0.24+0.08*IF($AR44&lt;101,0.95,IF($AR44&lt;121,1,IF($AR44&lt;141,1.1,IF($AR44&lt;161,1.2,IF($AR44&lt;181,1.3,1.4))))))&gt;=$AD44,0.08,IF(20000*(1+0.24+0.16*IF($AR44&lt;101,0.95,IF($AR44&lt;121,1,IF($AR44&lt;141,1.1,IF($AR44&lt;161,1.2,IF($AR44&lt;181,1.3,1.4))))))&gt;=$AD44,0.16,IF(25000*(1+0.24+0.24*IF($AR44&lt;101,0.95,IF($AR44&lt;121,1,IF($AR44&lt;141,1.1,IF($AR44&lt;161,1.2,IF($AR44&lt;181,1.3,1.4))))))&gt;=$AD44,0.24,0.32))))*IF($AR44&lt;101,0.95,IF($AR44&lt;121,1,IF($AR44&lt;141,1.1,IF($AR44&lt;161,1.2,IF($AR44&lt;181,1.3,1.4))))))</f>
        <v>#REF!</v>
      </c>
      <c r="AI44" s="211">
        <f t="shared" si="12"/>
        <v>13013.860887096775</v>
      </c>
      <c r="AK44" s="53"/>
      <c r="AL44" s="53"/>
      <c r="AM44" s="53"/>
      <c r="AN44" s="53"/>
      <c r="AO44" s="53"/>
      <c r="AP44" s="53"/>
      <c r="AQ44" s="53"/>
      <c r="AR44" s="413">
        <v>109</v>
      </c>
      <c r="AS44" s="15"/>
      <c r="AT44" s="15"/>
      <c r="AU44" s="193"/>
      <c r="AV44" s="193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</row>
    <row r="45" spans="1:95" s="47" customFormat="1" ht="39.75" customHeight="1">
      <c r="B45" s="212">
        <v>88501</v>
      </c>
      <c r="C45" s="232" t="s">
        <v>178</v>
      </c>
      <c r="D45" s="38" t="s">
        <v>2</v>
      </c>
      <c r="E45" s="22" t="s">
        <v>11</v>
      </c>
      <c r="F45" s="22" t="s">
        <v>64</v>
      </c>
      <c r="G45" s="22" t="s">
        <v>16</v>
      </c>
      <c r="H45" s="22" t="s">
        <v>58</v>
      </c>
      <c r="I45" s="22" t="s">
        <v>121</v>
      </c>
      <c r="J45" s="22" t="s">
        <v>48</v>
      </c>
      <c r="K45" s="22" t="s">
        <v>89</v>
      </c>
      <c r="L45" s="22" t="s">
        <v>35</v>
      </c>
      <c r="M45" s="22" t="s">
        <v>12</v>
      </c>
      <c r="N45" s="22" t="s">
        <v>6</v>
      </c>
      <c r="O45" s="39" t="s">
        <v>70</v>
      </c>
      <c r="P45" s="22" t="s">
        <v>39</v>
      </c>
      <c r="Q45" s="22" t="s">
        <v>15</v>
      </c>
      <c r="R45" s="22"/>
      <c r="S45" s="22" t="s">
        <v>54</v>
      </c>
      <c r="T45" s="22" t="s">
        <v>135</v>
      </c>
      <c r="U45" s="22"/>
      <c r="V45" s="39" t="s">
        <v>212</v>
      </c>
      <c r="W45" s="39" t="s">
        <v>46</v>
      </c>
      <c r="X45" s="39"/>
      <c r="Y45" s="39"/>
      <c r="Z45" s="39"/>
      <c r="AA45" s="48"/>
      <c r="AB45" s="48"/>
      <c r="AC45" s="41"/>
      <c r="AD45" s="42">
        <v>17920</v>
      </c>
      <c r="AE45" s="46">
        <f t="shared" si="10"/>
        <v>330</v>
      </c>
      <c r="AF45" s="46">
        <v>17590</v>
      </c>
      <c r="AG45" s="211">
        <f t="shared" si="11"/>
        <v>14000</v>
      </c>
      <c r="AH45" s="211" t="e">
        <f>($AD45+#REF!)/(1+0.24+IF(14000*(1+0.24+0.04*IF($AR45&lt;101,0.95,IF($AR45&lt;121,1,IF($AR45&lt;141,1.1,IF($AR45&lt;161,1.2,IF($AR45&lt;181,1.3,1.4))))))&gt;=$AD45,0.04,IF(17000*(1+0.24+0.08*IF($AR45&lt;101,0.95,IF($AR45&lt;121,1,IF($AR45&lt;141,1.1,IF($AR45&lt;161,1.2,IF($AR45&lt;181,1.3,1.4))))))&gt;=$AD45,0.08,IF(20000*(1+0.24+0.16*IF($AR45&lt;101,0.95,IF($AR45&lt;121,1,IF($AR45&lt;141,1.1,IF($AR45&lt;161,1.2,IF($AR45&lt;181,1.3,1.4))))))&gt;=$AD45,0.16,IF(25000*(1+0.24+0.24*IF($AR45&lt;101,0.95,IF($AR45&lt;121,1,IF($AR45&lt;141,1.1,IF($AR45&lt;161,1.2,IF($AR45&lt;181,1.3,1.4))))))&gt;=$AD45,0.24,0.32))))*IF($AR45&lt;101,0.95,IF($AR45&lt;121,1,IF($AR45&lt;141,1.1,IF($AR45&lt;161,1.2,IF($AR45&lt;181,1.3,1.4))))))</f>
        <v>#REF!</v>
      </c>
      <c r="AI45" s="211">
        <f t="shared" si="12"/>
        <v>13733.870967741936</v>
      </c>
      <c r="AK45" s="53"/>
      <c r="AL45" s="53"/>
      <c r="AM45" s="53"/>
      <c r="AN45" s="53"/>
      <c r="AO45" s="53"/>
      <c r="AP45" s="53"/>
      <c r="AQ45" s="53"/>
      <c r="AR45" s="413">
        <v>109</v>
      </c>
      <c r="AS45" s="15"/>
      <c r="AT45" s="15"/>
      <c r="AU45" s="193"/>
      <c r="AV45" s="193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</row>
    <row r="46" spans="1:95" s="47" customFormat="1" ht="39.75" customHeight="1">
      <c r="B46" s="230">
        <v>85951</v>
      </c>
      <c r="C46" s="220" t="s">
        <v>179</v>
      </c>
      <c r="D46" s="44" t="s">
        <v>45</v>
      </c>
      <c r="E46" s="22" t="s">
        <v>11</v>
      </c>
      <c r="F46" s="22" t="s">
        <v>64</v>
      </c>
      <c r="G46" s="22" t="s">
        <v>16</v>
      </c>
      <c r="H46" s="22" t="s">
        <v>66</v>
      </c>
      <c r="I46" s="22" t="s">
        <v>121</v>
      </c>
      <c r="J46" s="22" t="s">
        <v>48</v>
      </c>
      <c r="K46" s="22" t="s">
        <v>89</v>
      </c>
      <c r="L46" s="22" t="s">
        <v>35</v>
      </c>
      <c r="M46" s="22" t="s">
        <v>12</v>
      </c>
      <c r="N46" s="22" t="s">
        <v>6</v>
      </c>
      <c r="O46" s="39" t="s">
        <v>70</v>
      </c>
      <c r="P46" s="22" t="s">
        <v>39</v>
      </c>
      <c r="Q46" s="22" t="s">
        <v>15</v>
      </c>
      <c r="R46" s="22"/>
      <c r="S46" s="22" t="s">
        <v>54</v>
      </c>
      <c r="T46" s="22" t="s">
        <v>135</v>
      </c>
      <c r="U46" s="22" t="s">
        <v>59</v>
      </c>
      <c r="V46" s="39" t="s">
        <v>212</v>
      </c>
      <c r="W46" s="39" t="s">
        <v>46</v>
      </c>
      <c r="X46" s="39" t="s">
        <v>57</v>
      </c>
      <c r="Y46" s="39" t="s">
        <v>53</v>
      </c>
      <c r="Z46" s="22" t="s">
        <v>80</v>
      </c>
      <c r="AA46" s="40" t="s">
        <v>71</v>
      </c>
      <c r="AB46" s="40"/>
      <c r="AC46" s="41"/>
      <c r="AD46" s="46">
        <v>20450</v>
      </c>
      <c r="AE46" s="46">
        <f t="shared" si="10"/>
        <v>1000</v>
      </c>
      <c r="AF46" s="46">
        <v>19450</v>
      </c>
      <c r="AG46" s="211">
        <f t="shared" si="11"/>
        <v>15492.424242424242</v>
      </c>
      <c r="AH46" s="211" t="e">
        <f>($AD46+#REF!)/(1+0.24+IF(14000*(1+0.24+0.04*IF($AR46&lt;101,0.95,IF($AR46&lt;121,1,IF($AR46&lt;141,1.1,IF($AR46&lt;161,1.2,IF($AR46&lt;181,1.3,1.4))))))&gt;=$AD46,0.04,IF(17000*(1+0.24+0.08*IF($AR46&lt;101,0.95,IF($AR46&lt;121,1,IF($AR46&lt;141,1.1,IF($AR46&lt;161,1.2,IF($AR46&lt;181,1.3,1.4))))))&gt;=$AD46,0.08,IF(20000*(1+0.24+0.16*IF($AR46&lt;101,0.95,IF($AR46&lt;121,1,IF($AR46&lt;141,1.1,IF($AR46&lt;161,1.2,IF($AR46&lt;181,1.3,1.4))))))&gt;=$AD46,0.16,IF(25000*(1+0.24+0.24*IF($AR46&lt;101,0.95,IF($AR46&lt;121,1,IF($AR46&lt;141,1.1,IF($AR46&lt;161,1.2,IF($AR46&lt;181,1.3,1.4))))))&gt;=$AD46,0.24,0.32))))*IF($AR46&lt;101,0.95,IF($AR46&lt;121,1,IF($AR46&lt;141,1.1,IF($AR46&lt;161,1.2,IF($AR46&lt;181,1.3,1.4))))))</f>
        <v>#REF!</v>
      </c>
      <c r="AI46" s="211">
        <f t="shared" si="12"/>
        <v>14685.972629521017</v>
      </c>
      <c r="AK46" s="53"/>
      <c r="AL46" s="53"/>
      <c r="AM46" s="53"/>
      <c r="AN46" s="53"/>
      <c r="AO46" s="53"/>
      <c r="AP46" s="53"/>
      <c r="AQ46" s="53"/>
      <c r="AR46" s="413">
        <v>109</v>
      </c>
      <c r="AS46" s="15"/>
      <c r="AT46" s="15"/>
      <c r="AU46" s="193"/>
      <c r="AV46" s="193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</row>
    <row r="47" spans="1:95" s="47" customFormat="1" ht="39.75" customHeight="1">
      <c r="B47" s="224">
        <v>85511</v>
      </c>
      <c r="C47" s="223" t="s">
        <v>230</v>
      </c>
      <c r="D47" s="38" t="s">
        <v>2</v>
      </c>
      <c r="E47" s="22" t="s">
        <v>11</v>
      </c>
      <c r="F47" s="22" t="s">
        <v>64</v>
      </c>
      <c r="G47" s="22" t="s">
        <v>16</v>
      </c>
      <c r="H47" s="22" t="s">
        <v>58</v>
      </c>
      <c r="I47" s="22" t="s">
        <v>121</v>
      </c>
      <c r="J47" s="22" t="s">
        <v>48</v>
      </c>
      <c r="K47" s="22" t="s">
        <v>89</v>
      </c>
      <c r="L47" s="49" t="s">
        <v>35</v>
      </c>
      <c r="M47" s="22" t="s">
        <v>12</v>
      </c>
      <c r="N47" s="22" t="s">
        <v>6</v>
      </c>
      <c r="O47" s="39" t="s">
        <v>108</v>
      </c>
      <c r="P47" s="22" t="s">
        <v>39</v>
      </c>
      <c r="Q47" s="22" t="s">
        <v>15</v>
      </c>
      <c r="R47" s="22"/>
      <c r="S47" s="22"/>
      <c r="T47" s="22" t="s">
        <v>135</v>
      </c>
      <c r="U47" s="22"/>
      <c r="V47" s="39" t="s">
        <v>212</v>
      </c>
      <c r="W47" s="39" t="s">
        <v>46</v>
      </c>
      <c r="X47" s="39"/>
      <c r="Y47" s="39"/>
      <c r="Z47" s="39"/>
      <c r="AA47" s="48"/>
      <c r="AB47" s="48"/>
      <c r="AC47" s="41"/>
      <c r="AD47" s="42">
        <v>17920</v>
      </c>
      <c r="AE47" s="46">
        <f t="shared" si="10"/>
        <v>0</v>
      </c>
      <c r="AF47" s="46">
        <v>17920</v>
      </c>
      <c r="AG47" s="211">
        <f t="shared" si="11"/>
        <v>14000</v>
      </c>
      <c r="AH47" s="211" t="e">
        <f>($AD47+#REF!)/(1+0.24+IF(14000*(1+0.24+0.04*IF($AR47&lt;101,0.95,IF($AR47&lt;121,1,IF($AR47&lt;141,1.1,IF($AR47&lt;161,1.2,IF($AR47&lt;181,1.3,1.4))))))&gt;=$AD47,0.04,IF(17000*(1+0.24+0.08*IF($AR47&lt;101,0.95,IF($AR47&lt;121,1,IF($AR47&lt;141,1.1,IF($AR47&lt;161,1.2,IF($AR47&lt;181,1.3,1.4))))))&gt;=$AD47,0.08,IF(20000*(1+0.24+0.16*IF($AR47&lt;101,0.95,IF($AR47&lt;121,1,IF($AR47&lt;141,1.1,IF($AR47&lt;161,1.2,IF($AR47&lt;181,1.3,1.4))))))&gt;=$AD47,0.16,IF(25000*(1+0.24+0.24*IF($AR47&lt;101,0.95,IF($AR47&lt;121,1,IF($AR47&lt;141,1.1,IF($AR47&lt;161,1.2,IF($AR47&lt;181,1.3,1.4))))))&gt;=$AD47,0.24,0.32))))*IF($AR47&lt;101,0.95,IF($AR47&lt;121,1,IF($AR47&lt;141,1.1,IF($AR47&lt;161,1.2,IF($AR47&lt;181,1.3,1.4))))))</f>
        <v>#REF!</v>
      </c>
      <c r="AI47" s="211">
        <f t="shared" si="12"/>
        <v>14000</v>
      </c>
      <c r="AK47" s="53"/>
      <c r="AL47" s="53"/>
      <c r="AM47" s="53"/>
      <c r="AN47" s="53"/>
      <c r="AO47" s="53"/>
      <c r="AP47" s="53"/>
      <c r="AQ47" s="53"/>
      <c r="AR47" s="413">
        <v>104</v>
      </c>
      <c r="AS47" s="15"/>
      <c r="AT47" s="15"/>
      <c r="AU47" s="193"/>
      <c r="AV47" s="193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</row>
    <row r="48" spans="1:95" s="47" customFormat="1" ht="39.75" customHeight="1">
      <c r="B48" s="230">
        <v>88601</v>
      </c>
      <c r="C48" s="288" t="s">
        <v>211</v>
      </c>
      <c r="D48" s="44" t="s">
        <v>45</v>
      </c>
      <c r="E48" s="22" t="s">
        <v>11</v>
      </c>
      <c r="F48" s="22" t="s">
        <v>64</v>
      </c>
      <c r="G48" s="22" t="s">
        <v>16</v>
      </c>
      <c r="H48" s="22" t="s">
        <v>58</v>
      </c>
      <c r="I48" s="22" t="s">
        <v>121</v>
      </c>
      <c r="J48" s="22" t="s">
        <v>48</v>
      </c>
      <c r="K48" s="22" t="s">
        <v>89</v>
      </c>
      <c r="L48" s="22" t="s">
        <v>35</v>
      </c>
      <c r="M48" s="22" t="s">
        <v>12</v>
      </c>
      <c r="N48" s="22" t="s">
        <v>6</v>
      </c>
      <c r="O48" s="39" t="s">
        <v>70</v>
      </c>
      <c r="P48" s="22" t="s">
        <v>39</v>
      </c>
      <c r="Q48" s="22" t="s">
        <v>15</v>
      </c>
      <c r="R48" s="22"/>
      <c r="S48" s="22" t="s">
        <v>55</v>
      </c>
      <c r="T48" s="22" t="s">
        <v>135</v>
      </c>
      <c r="U48" s="22" t="s">
        <v>59</v>
      </c>
      <c r="V48" s="39" t="s">
        <v>212</v>
      </c>
      <c r="W48" s="39" t="s">
        <v>46</v>
      </c>
      <c r="X48" s="39" t="s">
        <v>57</v>
      </c>
      <c r="Y48" s="39" t="s">
        <v>53</v>
      </c>
      <c r="Z48" s="22" t="s">
        <v>80</v>
      </c>
      <c r="AA48" s="40" t="s">
        <v>71</v>
      </c>
      <c r="AB48" s="40" t="s">
        <v>140</v>
      </c>
      <c r="AC48" s="41" t="s">
        <v>213</v>
      </c>
      <c r="AD48" s="46">
        <v>21950</v>
      </c>
      <c r="AE48" s="46">
        <f t="shared" si="10"/>
        <v>1000</v>
      </c>
      <c r="AF48" s="46">
        <v>20950</v>
      </c>
      <c r="AG48" s="211">
        <f t="shared" si="11"/>
        <v>16628.787878787876</v>
      </c>
      <c r="AH48" s="211" t="e">
        <f>($AD48+#REF!)/(1+0.24+IF(14000*(1+0.24+0.04*IF($AR48&lt;101,0.95,IF($AR48&lt;121,1,IF($AR48&lt;141,1.1,IF($AR48&lt;161,1.2,IF($AR48&lt;181,1.3,1.4))))))&gt;=$AD48,0.04,IF(17000*(1+0.24+0.08*IF($AR48&lt;101,0.95,IF($AR48&lt;121,1,IF($AR48&lt;141,1.1,IF($AR48&lt;161,1.2,IF($AR48&lt;181,1.3,1.4))))))&gt;=$AD48,0.08,IF(20000*(1+0.24+0.16*IF($AR48&lt;101,0.95,IF($AR48&lt;121,1,IF($AR48&lt;141,1.1,IF($AR48&lt;161,1.2,IF($AR48&lt;181,1.3,1.4))))))&gt;=$AD48,0.16,IF(25000*(1+0.24+0.24*IF($AR48&lt;101,0.95,IF($AR48&lt;121,1,IF($AR48&lt;141,1.1,IF($AR48&lt;161,1.2,IF($AR48&lt;181,1.3,1.4))))))&gt;=$AD48,0.24,0.32))))*IF($AR48&lt;101,0.95,IF($AR48&lt;121,1,IF($AR48&lt;141,1.1,IF($AR48&lt;161,1.2,IF($AR48&lt;181,1.3,1.4))))))</f>
        <v>#REF!</v>
      </c>
      <c r="AI48" s="211">
        <f t="shared" si="12"/>
        <v>15822.336265884651</v>
      </c>
      <c r="AK48" s="53"/>
      <c r="AL48" s="53"/>
      <c r="AM48" s="53"/>
      <c r="AN48" s="53"/>
      <c r="AO48" s="53"/>
      <c r="AP48" s="53"/>
      <c r="AQ48" s="53"/>
      <c r="AR48" s="413">
        <v>104</v>
      </c>
      <c r="AS48" s="15"/>
      <c r="AT48" s="15"/>
      <c r="AU48" s="193"/>
      <c r="AV48" s="193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</row>
    <row r="49" spans="1:95" s="47" customFormat="1" ht="39.75" customHeight="1" thickBot="1">
      <c r="B49" s="230" t="s">
        <v>209</v>
      </c>
      <c r="C49" s="220" t="s">
        <v>229</v>
      </c>
      <c r="D49" s="38" t="s">
        <v>2</v>
      </c>
      <c r="E49" s="22" t="s">
        <v>11</v>
      </c>
      <c r="F49" s="22" t="s">
        <v>64</v>
      </c>
      <c r="G49" s="22" t="s">
        <v>16</v>
      </c>
      <c r="H49" s="22" t="s">
        <v>58</v>
      </c>
      <c r="I49" s="22" t="s">
        <v>121</v>
      </c>
      <c r="J49" s="22" t="s">
        <v>48</v>
      </c>
      <c r="K49" s="22" t="s">
        <v>89</v>
      </c>
      <c r="L49" s="22" t="s">
        <v>35</v>
      </c>
      <c r="M49" s="22" t="s">
        <v>12</v>
      </c>
      <c r="N49" s="22" t="s">
        <v>6</v>
      </c>
      <c r="O49" s="39" t="s">
        <v>70</v>
      </c>
      <c r="P49" s="22" t="s">
        <v>39</v>
      </c>
      <c r="Q49" s="22" t="s">
        <v>15</v>
      </c>
      <c r="R49" s="22"/>
      <c r="S49" s="22" t="s">
        <v>54</v>
      </c>
      <c r="T49" s="22" t="s">
        <v>135</v>
      </c>
      <c r="U49" s="22"/>
      <c r="V49" s="39" t="s">
        <v>212</v>
      </c>
      <c r="W49" s="39" t="s">
        <v>46</v>
      </c>
      <c r="X49" s="39"/>
      <c r="Y49" s="39"/>
      <c r="Z49" s="39"/>
      <c r="AA49" s="48"/>
      <c r="AB49" s="48"/>
      <c r="AC49" s="41"/>
      <c r="AD49" s="46">
        <v>22150</v>
      </c>
      <c r="AE49" s="46">
        <f t="shared" si="10"/>
        <v>1000</v>
      </c>
      <c r="AF49" s="46">
        <v>21150</v>
      </c>
      <c r="AG49" s="211">
        <f t="shared" si="11"/>
        <v>16780.303030303028</v>
      </c>
      <c r="AH49" s="211" t="e">
        <f>($AD49+#REF!)/(1+0.24+IF(14000*(1+0.24+0.04*IF($AR49&lt;101,0.95,IF($AR49&lt;121,1,IF($AR49&lt;141,1.1,IF($AR49&lt;161,1.2,IF($AR49&lt;181,1.3,1.4))))))&gt;=$AD49,0.04,IF(17000*(1+0.24+0.08*IF($AR49&lt;101,0.95,IF($AR49&lt;121,1,IF($AR49&lt;141,1.1,IF($AR49&lt;161,1.2,IF($AR49&lt;181,1.3,1.4))))))&gt;=$AD49,0.08,IF(20000*(1+0.24+0.16*IF($AR49&lt;101,0.95,IF($AR49&lt;121,1,IF($AR49&lt;141,1.1,IF($AR49&lt;161,1.2,IF($AR49&lt;181,1.3,1.4))))))&gt;=$AD49,0.16,IF(25000*(1+0.24+0.24*IF($AR49&lt;101,0.95,IF($AR49&lt;121,1,IF($AR49&lt;141,1.1,IF($AR49&lt;161,1.2,IF($AR49&lt;181,1.3,1.4))))))&gt;=$AD49,0.24,0.32))))*IF($AR49&lt;101,0.95,IF($AR49&lt;121,1,IF($AR49&lt;141,1.1,IF($AR49&lt;161,1.2,IF($AR49&lt;181,1.3,1.4))))))</f>
        <v>#REF!</v>
      </c>
      <c r="AI49" s="211">
        <f t="shared" si="12"/>
        <v>15973.851417399803</v>
      </c>
      <c r="AK49" s="53"/>
      <c r="AL49" s="53"/>
      <c r="AM49" s="53"/>
      <c r="AN49" s="53"/>
      <c r="AO49" s="53"/>
      <c r="AP49" s="53"/>
      <c r="AQ49" s="53"/>
      <c r="AR49" s="413">
        <v>115</v>
      </c>
      <c r="AS49" s="15"/>
      <c r="AT49" s="15"/>
      <c r="AU49" s="193"/>
      <c r="AV49" s="193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</row>
    <row r="50" spans="1:95" s="196" customFormat="1" ht="33" customHeight="1" thickBot="1">
      <c r="A50" s="47"/>
      <c r="B50" s="444" t="s">
        <v>180</v>
      </c>
      <c r="C50" s="444"/>
      <c r="D50" s="444"/>
      <c r="E50" s="444"/>
      <c r="F50" s="444"/>
      <c r="G50" s="444"/>
      <c r="H50" s="444"/>
      <c r="I50" s="444"/>
      <c r="J50" s="444"/>
      <c r="K50" s="444"/>
      <c r="L50" s="444"/>
      <c r="M50" s="444"/>
      <c r="N50" s="444"/>
      <c r="O50" s="444"/>
      <c r="P50" s="444"/>
      <c r="Q50" s="444"/>
      <c r="R50" s="444"/>
      <c r="S50" s="444"/>
      <c r="T50" s="444"/>
      <c r="U50" s="444"/>
      <c r="V50" s="444"/>
      <c r="W50" s="444"/>
      <c r="X50" s="444"/>
      <c r="Y50" s="444"/>
      <c r="Z50" s="444"/>
      <c r="AA50" s="444"/>
      <c r="AB50" s="444"/>
      <c r="AC50" s="444"/>
      <c r="AD50" s="329"/>
      <c r="AE50" s="329"/>
      <c r="AF50" s="204"/>
      <c r="AG50" s="357"/>
      <c r="AH50" s="357"/>
      <c r="AI50" s="204"/>
      <c r="AJ50" s="194"/>
      <c r="AK50" s="53"/>
      <c r="AL50" s="53"/>
      <c r="AM50" s="53"/>
      <c r="AN50" s="53"/>
      <c r="AO50" s="53"/>
      <c r="AP50" s="53"/>
      <c r="AQ50" s="53"/>
      <c r="AR50" s="53"/>
      <c r="AS50" s="195"/>
      <c r="AT50" s="195"/>
      <c r="AU50" s="193"/>
      <c r="AV50" s="193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  <c r="CF50" s="195"/>
      <c r="CG50" s="195"/>
      <c r="CH50" s="195"/>
      <c r="CI50" s="195"/>
      <c r="CJ50" s="195"/>
      <c r="CK50" s="195"/>
      <c r="CL50" s="195"/>
      <c r="CM50" s="195"/>
      <c r="CN50" s="195"/>
      <c r="CO50" s="195"/>
      <c r="CP50" s="195"/>
      <c r="CQ50" s="195"/>
    </row>
    <row r="51" spans="1:95" s="15" customFormat="1" ht="40.5" customHeight="1">
      <c r="A51" s="352"/>
      <c r="B51" s="188">
        <v>51301</v>
      </c>
      <c r="C51" s="189" t="s">
        <v>149</v>
      </c>
      <c r="D51" s="51" t="s">
        <v>2</v>
      </c>
      <c r="E51" s="12" t="s">
        <v>11</v>
      </c>
      <c r="F51" s="12" t="s">
        <v>64</v>
      </c>
      <c r="G51" s="12" t="s">
        <v>16</v>
      </c>
      <c r="H51" s="22" t="s">
        <v>58</v>
      </c>
      <c r="I51" s="22" t="s">
        <v>129</v>
      </c>
      <c r="J51" s="10" t="s">
        <v>7</v>
      </c>
      <c r="K51" s="10" t="s">
        <v>12</v>
      </c>
      <c r="L51" s="10" t="s">
        <v>89</v>
      </c>
      <c r="M51" s="10" t="s">
        <v>6</v>
      </c>
      <c r="N51" s="10"/>
      <c r="O51" s="12" t="s">
        <v>39</v>
      </c>
      <c r="P51" s="11" t="s">
        <v>52</v>
      </c>
      <c r="Q51" s="11" t="s">
        <v>104</v>
      </c>
      <c r="R51" s="12"/>
      <c r="S51" s="10" t="s">
        <v>70</v>
      </c>
      <c r="T51" s="10"/>
      <c r="U51" s="12" t="s">
        <v>55</v>
      </c>
      <c r="V51" s="12"/>
      <c r="W51" s="52"/>
      <c r="X51" s="12"/>
      <c r="Y51" s="12" t="s">
        <v>14</v>
      </c>
      <c r="Z51" s="13" t="s">
        <v>46</v>
      </c>
      <c r="AA51" s="13" t="s">
        <v>57</v>
      </c>
      <c r="AB51" s="13" t="s">
        <v>53</v>
      </c>
      <c r="AC51" s="50" t="s">
        <v>47</v>
      </c>
      <c r="AD51" s="14">
        <v>21560</v>
      </c>
      <c r="AE51" s="14">
        <f t="shared" si="10"/>
        <v>1570</v>
      </c>
      <c r="AF51" s="14">
        <v>19990</v>
      </c>
      <c r="AG51" s="281">
        <f>$AD51/(1+0.24+IF(14000*(1+0.24+0.04*IF($AR51&lt;101,0.95,IF($AR51&lt;121,1,IF($AR51&lt;141,1.1,IF($AR51&lt;161,1.2,IF($AR51&lt;181,1.3,1.4))))))&gt;=$AD51,0.04,IF(17000*(1+0.24+0.08*IF($AR51&lt;101,0.95,IF($AR51&lt;121,1,IF($AR51&lt;141,1.1,IF($AR51&lt;161,1.2,IF($AR51&lt;181,1.3,1.4))))))&gt;=$AD51,0.08,IF(20000*(1+0.24+0.16*IF($AR51&lt;101,0.95,IF($AR51&lt;121,1,IF($AR51&lt;141,1.1,IF($AR51&lt;161,1.2,IF($AR51&lt;181,1.3,1.4))))))&gt;=$AD51,0.16,IF(25000*(1+0.24+0.24*IF($AR51&lt;101,0.95,IF($AR51&lt;121,1,IF($AR51&lt;141,1.1,IF($AR51&lt;161,1.2,IF($AR51&lt;181,1.3,1.4))))))&gt;=$AD51,0.24,0.32))))*IF($AR51&lt;101,0.95,IF($AR51&lt;121,1,IF($AR51&lt;141,1.1,IF($AR51&lt;161,1.2,IF($AR51&lt;181,1.3,1.4))))))</f>
        <v>16137.724550898203</v>
      </c>
      <c r="AH51" s="281" t="e">
        <f>($AD51+#REF!)/(1+0.24+IF(14000*(1+0.24+0.04*IF($AR51&lt;101,0.95,IF($AR51&lt;121,1,IF($AR51&lt;141,1.1,IF($AR51&lt;161,1.2,IF($AR51&lt;181,1.3,1.4))))))&gt;=$AD51,0.04,IF(17000*(1+0.24+0.08*IF($AR51&lt;101,0.95,IF($AR51&lt;121,1,IF($AR51&lt;141,1.1,IF($AR51&lt;161,1.2,IF($AR51&lt;181,1.3,1.4))))))&gt;=$AD51,0.08,IF(20000*(1+0.24+0.16*IF($AR51&lt;101,0.95,IF($AR51&lt;121,1,IF($AR51&lt;141,1.1,IF($AR51&lt;161,1.2,IF($AR51&lt;181,1.3,1.4))))))&gt;=$AD51,0.16,IF(25000*(1+0.24+0.24*IF($AR51&lt;101,0.95,IF($AR51&lt;121,1,IF($AR51&lt;141,1.1,IF($AR51&lt;161,1.2,IF($AR51&lt;181,1.3,1.4))))))&gt;=$AD51,0.24,0.32))))*IF($AR51&lt;101,0.95,IF($AR51&lt;121,1,IF($AR51&lt;141,1.1,IF($AR51&lt;161,1.2,IF($AR51&lt;181,1.3,1.4))))))</f>
        <v>#REF!</v>
      </c>
      <c r="AI51" s="281">
        <f>AG51-(AE51/1.24)</f>
        <v>14871.595518640139</v>
      </c>
      <c r="AK51" s="53"/>
      <c r="AL51" s="53"/>
      <c r="AM51" s="53"/>
      <c r="AN51" s="53"/>
      <c r="AO51" s="53"/>
      <c r="AP51" s="53"/>
      <c r="AQ51" s="53"/>
      <c r="AR51" s="409">
        <v>158</v>
      </c>
      <c r="AU51" s="193"/>
      <c r="AV51" s="193"/>
    </row>
    <row r="52" spans="1:95" s="15" customFormat="1" ht="40.5" customHeight="1" thickBot="1">
      <c r="A52" s="47"/>
      <c r="B52" s="269">
        <v>51992</v>
      </c>
      <c r="C52" s="270" t="s">
        <v>217</v>
      </c>
      <c r="D52" s="271" t="s">
        <v>45</v>
      </c>
      <c r="E52" s="272" t="s">
        <v>11</v>
      </c>
      <c r="F52" s="272" t="s">
        <v>64</v>
      </c>
      <c r="G52" s="272" t="s">
        <v>16</v>
      </c>
      <c r="H52" s="242" t="s">
        <v>66</v>
      </c>
      <c r="I52" s="242" t="s">
        <v>129</v>
      </c>
      <c r="J52" s="273" t="s">
        <v>7</v>
      </c>
      <c r="K52" s="273" t="s">
        <v>12</v>
      </c>
      <c r="L52" s="273" t="s">
        <v>90</v>
      </c>
      <c r="M52" s="273" t="s">
        <v>6</v>
      </c>
      <c r="N52" s="273" t="s">
        <v>139</v>
      </c>
      <c r="O52" s="272" t="s">
        <v>39</v>
      </c>
      <c r="P52" s="274" t="s">
        <v>52</v>
      </c>
      <c r="Q52" s="274" t="s">
        <v>104</v>
      </c>
      <c r="R52" s="272" t="s">
        <v>71</v>
      </c>
      <c r="S52" s="273" t="s">
        <v>70</v>
      </c>
      <c r="T52" s="273" t="s">
        <v>151</v>
      </c>
      <c r="U52" s="272" t="s">
        <v>55</v>
      </c>
      <c r="V52" s="272" t="s">
        <v>169</v>
      </c>
      <c r="W52" s="272" t="s">
        <v>59</v>
      </c>
      <c r="X52" s="272" t="s">
        <v>61</v>
      </c>
      <c r="Y52" s="272" t="s">
        <v>174</v>
      </c>
      <c r="Z52" s="275" t="s">
        <v>46</v>
      </c>
      <c r="AA52" s="275" t="s">
        <v>57</v>
      </c>
      <c r="AB52" s="275" t="s">
        <v>53</v>
      </c>
      <c r="AC52" s="276" t="s">
        <v>47</v>
      </c>
      <c r="AD52" s="238">
        <v>26560</v>
      </c>
      <c r="AE52" s="238">
        <f t="shared" si="10"/>
        <v>1570</v>
      </c>
      <c r="AF52" s="238">
        <v>24990</v>
      </c>
      <c r="AG52" s="283">
        <f>$AD52/(1+0.24+IF(14000*(1+0.24+0.04*IF($AR52&lt;101,0.95,IF($AR52&lt;121,1,IF($AR52&lt;141,1.1,IF($AR52&lt;161,1.2,IF($AR52&lt;181,1.3,1.4))))))&gt;=$AD52,0.04,IF(17000*(1+0.24+0.08*IF($AR52&lt;101,0.95,IF($AR52&lt;121,1,IF($AR52&lt;141,1.1,IF($AR52&lt;161,1.2,IF($AR52&lt;181,1.3,1.4))))))&gt;=$AD52,0.08,IF(20000*(1+0.24+0.16*IF($AR52&lt;101,0.95,IF($AR52&lt;121,1,IF($AR52&lt;141,1.1,IF($AR52&lt;161,1.2,IF($AR52&lt;181,1.3,1.4))))))&gt;=$AD52,0.16,IF(25000*(1+0.24+0.24*IF($AR52&lt;101,0.95,IF($AR52&lt;121,1,IF($AR52&lt;141,1.1,IF($AR52&lt;161,1.2,IF($AR52&lt;181,1.3,1.4))))))&gt;=$AD52,0.24,0.32))))*IF($AR52&lt;101,0.95,IF($AR52&lt;121,1,IF($AR52&lt;141,1.1,IF($AR52&lt;161,1.2,IF($AR52&lt;181,1.3,1.4))))))</f>
        <v>18757.062146892655</v>
      </c>
      <c r="AH52" s="283" t="e">
        <f>($AD52+#REF!)/(1+0.24+IF(14000*(1+0.24+0.04*IF($AR52&lt;101,0.95,IF($AR52&lt;121,1,IF($AR52&lt;141,1.1,IF($AR52&lt;161,1.2,IF($AR52&lt;181,1.3,1.4))))))&gt;=$AD52,0.04,IF(17000*(1+0.24+0.08*IF($AR52&lt;101,0.95,IF($AR52&lt;121,1,IF($AR52&lt;141,1.1,IF($AR52&lt;161,1.2,IF($AR52&lt;181,1.3,1.4))))))&gt;=$AD52,0.08,IF(20000*(1+0.24+0.16*IF($AR52&lt;101,0.95,IF($AR52&lt;121,1,IF($AR52&lt;141,1.1,IF($AR52&lt;161,1.2,IF($AR52&lt;181,1.3,1.4))))))&gt;=$AD52,0.16,IF(25000*(1+0.24+0.24*IF($AR52&lt;101,0.95,IF($AR52&lt;121,1,IF($AR52&lt;141,1.1,IF($AR52&lt;161,1.2,IF($AR52&lt;181,1.3,1.4))))))&gt;=$AD52,0.24,0.32))))*IF($AR52&lt;101,0.95,IF($AR52&lt;121,1,IF($AR52&lt;141,1.1,IF($AR52&lt;161,1.2,IF($AR52&lt;181,1.3,1.4))))))</f>
        <v>#REF!</v>
      </c>
      <c r="AI52" s="283">
        <f>AG52-(AE52/1.24)</f>
        <v>17490.93311463459</v>
      </c>
      <c r="AK52" s="53"/>
      <c r="AL52" s="53"/>
      <c r="AM52" s="53"/>
      <c r="AN52" s="53"/>
      <c r="AO52" s="53"/>
      <c r="AP52" s="53"/>
      <c r="AQ52" s="53"/>
      <c r="AR52" s="409">
        <v>135</v>
      </c>
      <c r="AU52" s="193"/>
      <c r="AV52" s="193"/>
    </row>
    <row r="53" spans="1:95" s="195" customFormat="1" ht="33" customHeight="1" thickBot="1">
      <c r="A53" s="47"/>
      <c r="B53" s="444" t="s">
        <v>227</v>
      </c>
      <c r="C53" s="444"/>
      <c r="D53" s="444"/>
      <c r="E53" s="444"/>
      <c r="F53" s="444"/>
      <c r="G53" s="444"/>
      <c r="H53" s="444"/>
      <c r="I53" s="444"/>
      <c r="J53" s="444"/>
      <c r="K53" s="444"/>
      <c r="L53" s="444"/>
      <c r="M53" s="444"/>
      <c r="N53" s="444"/>
      <c r="O53" s="444"/>
      <c r="P53" s="444"/>
      <c r="Q53" s="444"/>
      <c r="R53" s="444"/>
      <c r="S53" s="444"/>
      <c r="T53" s="444"/>
      <c r="U53" s="444"/>
      <c r="V53" s="444"/>
      <c r="W53" s="444"/>
      <c r="X53" s="444"/>
      <c r="Y53" s="444"/>
      <c r="Z53" s="444"/>
      <c r="AA53" s="444"/>
      <c r="AB53" s="444"/>
      <c r="AC53" s="444"/>
      <c r="AD53" s="357"/>
      <c r="AE53" s="357"/>
      <c r="AF53" s="357"/>
      <c r="AG53" s="357"/>
      <c r="AH53" s="357"/>
      <c r="AI53" s="268"/>
      <c r="AK53" s="53"/>
      <c r="AL53" s="53"/>
      <c r="AM53" s="53"/>
      <c r="AN53" s="53"/>
      <c r="AO53" s="53"/>
      <c r="AP53" s="53"/>
      <c r="AQ53" s="53"/>
      <c r="AR53" s="53"/>
      <c r="AU53" s="193"/>
      <c r="AV53" s="193"/>
    </row>
    <row r="54" spans="1:95" s="192" customFormat="1" ht="39.75" customHeight="1">
      <c r="A54" s="353"/>
      <c r="B54" s="221">
        <v>51901</v>
      </c>
      <c r="C54" s="277" t="s">
        <v>218</v>
      </c>
      <c r="D54" s="304" t="s">
        <v>2</v>
      </c>
      <c r="E54" s="293" t="s">
        <v>11</v>
      </c>
      <c r="F54" s="293" t="s">
        <v>64</v>
      </c>
      <c r="G54" s="293" t="s">
        <v>16</v>
      </c>
      <c r="H54" s="33" t="s">
        <v>58</v>
      </c>
      <c r="I54" s="33" t="s">
        <v>129</v>
      </c>
      <c r="J54" s="305" t="s">
        <v>7</v>
      </c>
      <c r="K54" s="305" t="s">
        <v>12</v>
      </c>
      <c r="L54" s="305" t="s">
        <v>236</v>
      </c>
      <c r="M54" s="305"/>
      <c r="N54" s="305"/>
      <c r="O54" s="293" t="s">
        <v>39</v>
      </c>
      <c r="P54" s="292"/>
      <c r="Q54" s="292"/>
      <c r="R54" s="293"/>
      <c r="S54" s="305"/>
      <c r="T54" s="305"/>
      <c r="U54" s="293" t="s">
        <v>54</v>
      </c>
      <c r="V54" s="293"/>
      <c r="W54" s="293"/>
      <c r="X54" s="293"/>
      <c r="Y54" s="293"/>
      <c r="Z54" s="294"/>
      <c r="AA54" s="294" t="s">
        <v>57</v>
      </c>
      <c r="AB54" s="294" t="s">
        <v>53</v>
      </c>
      <c r="AC54" s="326" t="s">
        <v>114</v>
      </c>
      <c r="AD54" s="254">
        <v>20490</v>
      </c>
      <c r="AE54" s="254">
        <f t="shared" si="10"/>
        <v>0</v>
      </c>
      <c r="AF54" s="254">
        <v>20490</v>
      </c>
      <c r="AG54" s="389">
        <f t="shared" ref="AG54:AG65" si="13">$AD54/(1+0.24+IF(14000*(1+0.24+0.04*IF($AR54&lt;101,0.95,IF($AR54&lt;121,1,IF($AR54&lt;141,1.1,IF($AR54&lt;161,1.2,IF($AR54&lt;181,1.3,1.4))))))&gt;=$AD54,0.04,IF(17000*(1+0.24+0.08*IF($AR54&lt;101,0.95,IF($AR54&lt;121,1,IF($AR54&lt;141,1.1,IF($AR54&lt;161,1.2,IF($AR54&lt;181,1.3,1.4))))))&gt;=$AD54,0.08,IF(20000*(1+0.24+0.16*IF($AR54&lt;101,0.95,IF($AR54&lt;121,1,IF($AR54&lt;141,1.1,IF($AR54&lt;161,1.2,IF($AR54&lt;181,1.3,1.4))))))&gt;=$AD54,0.16,IF(25000*(1+0.24+0.24*IF($AR54&lt;101,0.95,IF($AR54&lt;121,1,IF($AR54&lt;141,1.1,IF($AR54&lt;161,1.2,IF($AR54&lt;181,1.3,1.4))))))&gt;=$AD54,0.24,0.32))))*IF($AR54&lt;101,0.95,IF($AR54&lt;121,1,IF($AR54&lt;141,1.1,IF($AR54&lt;161,1.2,IF($AR54&lt;181,1.3,1.4))))))</f>
        <v>15336.826347305388</v>
      </c>
      <c r="AH54" s="280" t="e">
        <f>($AD54+#REF!)/(1+0.24+IF(14000*(1+0.24+0.04*IF($AR54&lt;101,0.95,IF($AR54&lt;121,1,IF($AR54&lt;141,1.1,IF($AR54&lt;161,1.2,IF($AR54&lt;181,1.3,1.4))))))&gt;=$AD54,0.04,IF(17000*(1+0.24+0.08*IF($AR54&lt;101,0.95,IF($AR54&lt;121,1,IF($AR54&lt;141,1.1,IF($AR54&lt;161,1.2,IF($AR54&lt;181,1.3,1.4))))))&gt;=$AD54,0.08,IF(20000*(1+0.24+0.16*IF($AR54&lt;101,0.95,IF($AR54&lt;121,1,IF($AR54&lt;141,1.1,IF($AR54&lt;161,1.2,IF($AR54&lt;181,1.3,1.4))))))&gt;=$AD54,0.16,IF(25000*(1+0.24+0.24*IF($AR54&lt;101,0.95,IF($AR54&lt;121,1,IF($AR54&lt;141,1.1,IF($AR54&lt;161,1.2,IF($AR54&lt;181,1.3,1.4))))))&gt;=$AD54,0.24,0.32))))*IF($AR54&lt;101,0.95,IF($AR54&lt;121,1,IF($AR54&lt;141,1.1,IF($AR54&lt;161,1.2,IF($AR54&lt;181,1.3,1.4))))))</f>
        <v>#REF!</v>
      </c>
      <c r="AI54" s="280">
        <f t="shared" ref="AI54:AI65" si="14">AG54-(AE54/1.24)</f>
        <v>15336.826347305388</v>
      </c>
      <c r="AK54" s="53"/>
      <c r="AL54" s="53"/>
      <c r="AM54" s="53"/>
      <c r="AN54" s="53"/>
      <c r="AO54" s="53"/>
      <c r="AP54" s="53"/>
      <c r="AQ54" s="53"/>
      <c r="AR54" s="409">
        <v>156</v>
      </c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3"/>
      <c r="BM54" s="193"/>
      <c r="BN54" s="193"/>
      <c r="BO54" s="193"/>
      <c r="BP54" s="193"/>
      <c r="BQ54" s="193"/>
      <c r="BR54" s="193"/>
      <c r="BS54" s="193"/>
      <c r="BT54" s="193"/>
      <c r="BU54" s="193"/>
      <c r="BV54" s="193"/>
      <c r="BW54" s="193"/>
      <c r="BX54" s="193"/>
      <c r="BY54" s="193"/>
      <c r="BZ54" s="193"/>
      <c r="CA54" s="193"/>
      <c r="CB54" s="193"/>
      <c r="CC54" s="193"/>
      <c r="CD54" s="193"/>
      <c r="CE54" s="193"/>
      <c r="CF54" s="193"/>
      <c r="CG54" s="193"/>
      <c r="CH54" s="193"/>
      <c r="CI54" s="193"/>
      <c r="CJ54" s="193"/>
      <c r="CK54" s="193"/>
      <c r="CL54" s="193"/>
      <c r="CM54" s="193"/>
      <c r="CN54" s="193"/>
      <c r="CO54" s="193"/>
      <c r="CP54" s="193"/>
      <c r="CQ54" s="193"/>
    </row>
    <row r="55" spans="1:95" s="192" customFormat="1" ht="39.75" customHeight="1">
      <c r="B55" s="221">
        <v>51902</v>
      </c>
      <c r="C55" s="222" t="s">
        <v>219</v>
      </c>
      <c r="D55" s="310" t="s">
        <v>45</v>
      </c>
      <c r="E55" s="199" t="s">
        <v>11</v>
      </c>
      <c r="F55" s="199" t="s">
        <v>64</v>
      </c>
      <c r="G55" s="199" t="s">
        <v>16</v>
      </c>
      <c r="H55" s="244" t="s">
        <v>66</v>
      </c>
      <c r="I55" s="244" t="s">
        <v>129</v>
      </c>
      <c r="J55" s="10" t="s">
        <v>7</v>
      </c>
      <c r="K55" s="198" t="s">
        <v>12</v>
      </c>
      <c r="L55" s="273" t="s">
        <v>90</v>
      </c>
      <c r="M55" s="198" t="s">
        <v>6</v>
      </c>
      <c r="N55" s="198"/>
      <c r="O55" s="199" t="s">
        <v>39</v>
      </c>
      <c r="P55" s="251"/>
      <c r="Q55" s="11" t="s">
        <v>104</v>
      </c>
      <c r="R55" s="12" t="s">
        <v>71</v>
      </c>
      <c r="S55" s="10" t="s">
        <v>70</v>
      </c>
      <c r="T55" s="198"/>
      <c r="U55" s="12" t="s">
        <v>55</v>
      </c>
      <c r="V55" s="199"/>
      <c r="W55" s="12" t="s">
        <v>59</v>
      </c>
      <c r="X55" s="199"/>
      <c r="Y55" s="199"/>
      <c r="Z55" s="13" t="s">
        <v>46</v>
      </c>
      <c r="AA55" s="252" t="s">
        <v>57</v>
      </c>
      <c r="AB55" s="252" t="s">
        <v>53</v>
      </c>
      <c r="AC55" s="253" t="s">
        <v>212</v>
      </c>
      <c r="AD55" s="14">
        <v>22490</v>
      </c>
      <c r="AE55" s="14">
        <f t="shared" si="10"/>
        <v>0</v>
      </c>
      <c r="AF55" s="14">
        <v>22490</v>
      </c>
      <c r="AG55" s="217">
        <f t="shared" si="13"/>
        <v>16833.832335329342</v>
      </c>
      <c r="AH55" s="281" t="e">
        <f>($AD55+#REF!)/(1+0.24+IF(14000*(1+0.24+0.04*IF($AR55&lt;101,0.95,IF($AR55&lt;121,1,IF($AR55&lt;141,1.1,IF($AR55&lt;161,1.2,IF($AR55&lt;181,1.3,1.4))))))&gt;=$AD55,0.04,IF(17000*(1+0.24+0.08*IF($AR55&lt;101,0.95,IF($AR55&lt;121,1,IF($AR55&lt;141,1.1,IF($AR55&lt;161,1.2,IF($AR55&lt;181,1.3,1.4))))))&gt;=$AD55,0.08,IF(20000*(1+0.24+0.16*IF($AR55&lt;101,0.95,IF($AR55&lt;121,1,IF($AR55&lt;141,1.1,IF($AR55&lt;161,1.2,IF($AR55&lt;181,1.3,1.4))))))&gt;=$AD55,0.16,IF(25000*(1+0.24+0.24*IF($AR55&lt;101,0.95,IF($AR55&lt;121,1,IF($AR55&lt;141,1.1,IF($AR55&lt;161,1.2,IF($AR55&lt;181,1.3,1.4))))))&gt;=$AD55,0.24,0.32))))*IF($AR55&lt;101,0.95,IF($AR55&lt;121,1,IF($AR55&lt;141,1.1,IF($AR55&lt;161,1.2,IF($AR55&lt;181,1.3,1.4))))))</f>
        <v>#REF!</v>
      </c>
      <c r="AI55" s="281">
        <f t="shared" si="14"/>
        <v>16833.832335329342</v>
      </c>
      <c r="AK55" s="53"/>
      <c r="AL55" s="53"/>
      <c r="AM55" s="53"/>
      <c r="AN55" s="53"/>
      <c r="AO55" s="53"/>
      <c r="AP55" s="53"/>
      <c r="AQ55" s="53"/>
      <c r="AR55" s="409">
        <v>156</v>
      </c>
      <c r="AS55" s="193"/>
      <c r="AT55" s="193"/>
      <c r="AU55" s="193"/>
      <c r="AV55" s="193"/>
      <c r="AW55" s="193"/>
      <c r="AX55" s="193"/>
      <c r="AY55" s="193"/>
      <c r="AZ55" s="193"/>
      <c r="BA55" s="193"/>
      <c r="BB55" s="193"/>
      <c r="BC55" s="193"/>
      <c r="BD55" s="193"/>
      <c r="BE55" s="193"/>
      <c r="BF55" s="193"/>
      <c r="BG55" s="193"/>
      <c r="BH55" s="193"/>
      <c r="BI55" s="193"/>
      <c r="BJ55" s="193"/>
      <c r="BK55" s="193"/>
      <c r="BL55" s="193"/>
      <c r="BM55" s="193"/>
      <c r="BN55" s="193"/>
      <c r="BO55" s="193"/>
      <c r="BP55" s="193"/>
      <c r="BQ55" s="193"/>
      <c r="BR55" s="193"/>
      <c r="BS55" s="193"/>
      <c r="BT55" s="193"/>
      <c r="BU55" s="193"/>
      <c r="BV55" s="193"/>
      <c r="BW55" s="193"/>
      <c r="BX55" s="193"/>
      <c r="BY55" s="193"/>
      <c r="BZ55" s="193"/>
      <c r="CA55" s="193"/>
      <c r="CB55" s="193"/>
      <c r="CC55" s="193"/>
      <c r="CD55" s="193"/>
      <c r="CE55" s="193"/>
      <c r="CF55" s="193"/>
      <c r="CG55" s="193"/>
      <c r="CH55" s="193"/>
      <c r="CI55" s="193"/>
      <c r="CJ55" s="193"/>
      <c r="CK55" s="193"/>
      <c r="CL55" s="193"/>
      <c r="CM55" s="193"/>
      <c r="CN55" s="193"/>
      <c r="CO55" s="193"/>
      <c r="CP55" s="193"/>
      <c r="CQ55" s="193"/>
    </row>
    <row r="56" spans="1:95" s="192" customFormat="1" ht="39.75" customHeight="1">
      <c r="B56" s="221">
        <v>51903</v>
      </c>
      <c r="C56" s="222" t="s">
        <v>220</v>
      </c>
      <c r="D56" s="312"/>
      <c r="E56" s="12"/>
      <c r="F56" s="12"/>
      <c r="G56" s="12"/>
      <c r="H56" s="22"/>
      <c r="I56" s="22"/>
      <c r="J56" s="10"/>
      <c r="K56" s="10"/>
      <c r="L56" s="10"/>
      <c r="M56" s="10"/>
      <c r="N56" s="10"/>
      <c r="O56" s="12"/>
      <c r="P56" s="11"/>
      <c r="Q56" s="11"/>
      <c r="R56" s="12"/>
      <c r="S56" s="10"/>
      <c r="T56" s="10"/>
      <c r="U56" s="12"/>
      <c r="V56" s="12"/>
      <c r="W56" s="12"/>
      <c r="X56" s="12"/>
      <c r="Y56" s="12"/>
      <c r="Z56" s="13"/>
      <c r="AA56" s="13"/>
      <c r="AB56" s="13"/>
      <c r="AC56" s="50"/>
      <c r="AD56" s="14">
        <v>33750.000500645161</v>
      </c>
      <c r="AE56" s="14">
        <f t="shared" si="10"/>
        <v>0</v>
      </c>
      <c r="AF56" s="14">
        <v>33750.000500645161</v>
      </c>
      <c r="AG56" s="217">
        <f t="shared" si="13"/>
        <v>21746.134343199203</v>
      </c>
      <c r="AH56" s="281" t="e">
        <f>($AD56+#REF!)/(1+0.24+IF(14000*(1+0.24+0.04*IF($AR56&lt;101,0.95,IF($AR56&lt;121,1,IF($AR56&lt;141,1.1,IF($AR56&lt;161,1.2,IF($AR56&lt;181,1.3,1.4))))))&gt;=$AD56,0.04,IF(17000*(1+0.24+0.08*IF($AR56&lt;101,0.95,IF($AR56&lt;121,1,IF($AR56&lt;141,1.1,IF($AR56&lt;161,1.2,IF($AR56&lt;181,1.3,1.4))))))&gt;=$AD56,0.08,IF(20000*(1+0.24+0.16*IF($AR56&lt;101,0.95,IF($AR56&lt;121,1,IF($AR56&lt;141,1.1,IF($AR56&lt;161,1.2,IF($AR56&lt;181,1.3,1.4))))))&gt;=$AD56,0.16,IF(25000*(1+0.24+0.24*IF($AR56&lt;101,0.95,IF($AR56&lt;121,1,IF($AR56&lt;141,1.1,IF($AR56&lt;161,1.2,IF($AR56&lt;181,1.3,1.4))))))&gt;=$AD56,0.24,0.32))))*IF($AR56&lt;101,0.95,IF($AR56&lt;121,1,IF($AR56&lt;141,1.1,IF($AR56&lt;161,1.2,IF($AR56&lt;181,1.3,1.4))))))</f>
        <v>#REF!</v>
      </c>
      <c r="AI56" s="281">
        <f t="shared" si="14"/>
        <v>21746.134343199203</v>
      </c>
      <c r="AK56" s="53"/>
      <c r="AL56" s="53"/>
      <c r="AM56" s="53"/>
      <c r="AN56" s="53"/>
      <c r="AO56" s="53"/>
      <c r="AP56" s="53"/>
      <c r="AQ56" s="53"/>
      <c r="AR56" s="409">
        <v>169</v>
      </c>
      <c r="AS56" s="193"/>
      <c r="AT56" s="193"/>
      <c r="AU56" s="193"/>
      <c r="AV56" s="193"/>
      <c r="AW56" s="193"/>
      <c r="AX56" s="193"/>
      <c r="AY56" s="193"/>
      <c r="AZ56" s="193"/>
      <c r="BA56" s="193"/>
      <c r="BB56" s="193"/>
      <c r="BC56" s="193"/>
      <c r="BD56" s="193"/>
      <c r="BE56" s="193"/>
      <c r="BF56" s="193"/>
      <c r="BG56" s="193"/>
      <c r="BH56" s="193"/>
      <c r="BI56" s="193"/>
      <c r="BJ56" s="193"/>
      <c r="BK56" s="193"/>
      <c r="BL56" s="193"/>
      <c r="BM56" s="193"/>
      <c r="BN56" s="193"/>
      <c r="BO56" s="193"/>
      <c r="BP56" s="193"/>
      <c r="BQ56" s="193"/>
      <c r="BR56" s="193"/>
      <c r="BS56" s="193"/>
      <c r="BT56" s="193"/>
      <c r="BU56" s="193"/>
      <c r="BV56" s="193"/>
      <c r="BW56" s="193"/>
      <c r="BX56" s="193"/>
      <c r="BY56" s="193"/>
      <c r="BZ56" s="193"/>
      <c r="CA56" s="193"/>
      <c r="CB56" s="193"/>
      <c r="CC56" s="193"/>
      <c r="CD56" s="193"/>
      <c r="CE56" s="193"/>
      <c r="CF56" s="193"/>
      <c r="CG56" s="193"/>
      <c r="CH56" s="193"/>
      <c r="CI56" s="193"/>
      <c r="CJ56" s="193"/>
      <c r="CK56" s="193"/>
      <c r="CL56" s="193"/>
      <c r="CM56" s="193"/>
      <c r="CN56" s="193"/>
      <c r="CO56" s="193"/>
      <c r="CP56" s="193"/>
      <c r="CQ56" s="193"/>
    </row>
    <row r="57" spans="1:95" s="192" customFormat="1" ht="39.75" customHeight="1" thickBot="1">
      <c r="B57" s="221">
        <v>51904</v>
      </c>
      <c r="C57" s="414" t="s">
        <v>221</v>
      </c>
      <c r="D57" s="312"/>
      <c r="E57" s="12"/>
      <c r="F57" s="12"/>
      <c r="G57" s="12"/>
      <c r="H57" s="22"/>
      <c r="I57" s="22"/>
      <c r="J57" s="10"/>
      <c r="K57" s="10"/>
      <c r="L57" s="10"/>
      <c r="M57" s="10"/>
      <c r="N57" s="10"/>
      <c r="O57" s="12"/>
      <c r="P57" s="11"/>
      <c r="Q57" s="11"/>
      <c r="R57" s="12"/>
      <c r="S57" s="10"/>
      <c r="T57" s="10"/>
      <c r="U57" s="12"/>
      <c r="V57" s="12"/>
      <c r="W57" s="12"/>
      <c r="X57" s="12"/>
      <c r="Y57" s="12"/>
      <c r="Z57" s="13"/>
      <c r="AA57" s="13"/>
      <c r="AB57" s="13"/>
      <c r="AC57" s="50"/>
      <c r="AD57" s="14">
        <v>35749.999999999993</v>
      </c>
      <c r="AE57" s="14">
        <f t="shared" si="10"/>
        <v>0</v>
      </c>
      <c r="AF57" s="14">
        <v>35749.999999999993</v>
      </c>
      <c r="AG57" s="217">
        <f t="shared" si="13"/>
        <v>23034.793814432986</v>
      </c>
      <c r="AH57" s="281" t="e">
        <f>($AD57+#REF!)/(1+0.24+IF(14000*(1+0.24+0.04*IF($AR57&lt;101,0.95,IF($AR57&lt;121,1,IF($AR57&lt;141,1.1,IF($AR57&lt;161,1.2,IF($AR57&lt;181,1.3,1.4))))))&gt;=$AD57,0.04,IF(17000*(1+0.24+0.08*IF($AR57&lt;101,0.95,IF($AR57&lt;121,1,IF($AR57&lt;141,1.1,IF($AR57&lt;161,1.2,IF($AR57&lt;181,1.3,1.4))))))&gt;=$AD57,0.08,IF(20000*(1+0.24+0.16*IF($AR57&lt;101,0.95,IF($AR57&lt;121,1,IF($AR57&lt;141,1.1,IF($AR57&lt;161,1.2,IF($AR57&lt;181,1.3,1.4))))))&gt;=$AD57,0.16,IF(25000*(1+0.24+0.24*IF($AR57&lt;101,0.95,IF($AR57&lt;121,1,IF($AR57&lt;141,1.1,IF($AR57&lt;161,1.2,IF($AR57&lt;181,1.3,1.4))))))&gt;=$AD57,0.24,0.32))))*IF($AR57&lt;101,0.95,IF($AR57&lt;121,1,IF($AR57&lt;141,1.1,IF($AR57&lt;161,1.2,IF($AR57&lt;181,1.3,1.4))))))</f>
        <v>#REF!</v>
      </c>
      <c r="AI57" s="281">
        <f t="shared" si="14"/>
        <v>23034.793814432986</v>
      </c>
      <c r="AK57" s="53"/>
      <c r="AL57" s="53"/>
      <c r="AM57" s="53"/>
      <c r="AN57" s="53"/>
      <c r="AO57" s="53"/>
      <c r="AP57" s="53"/>
      <c r="AQ57" s="53"/>
      <c r="AR57" s="409">
        <v>177</v>
      </c>
      <c r="AS57" s="193"/>
      <c r="AT57" s="193"/>
      <c r="AU57" s="193"/>
      <c r="AV57" s="193"/>
      <c r="AW57" s="193"/>
      <c r="AX57" s="193"/>
      <c r="AY57" s="193"/>
      <c r="AZ57" s="193"/>
      <c r="BA57" s="193"/>
      <c r="BB57" s="193"/>
      <c r="BC57" s="193"/>
      <c r="BD57" s="193"/>
      <c r="BE57" s="193"/>
      <c r="BF57" s="193"/>
      <c r="BG57" s="193"/>
      <c r="BH57" s="193"/>
      <c r="BI57" s="193"/>
      <c r="BJ57" s="193"/>
      <c r="BK57" s="193"/>
      <c r="BL57" s="193"/>
      <c r="BM57" s="193"/>
      <c r="BN57" s="193"/>
      <c r="BO57" s="193"/>
      <c r="BP57" s="193"/>
      <c r="BQ57" s="193"/>
      <c r="BR57" s="193"/>
      <c r="BS57" s="193"/>
      <c r="BT57" s="193"/>
      <c r="BU57" s="193"/>
      <c r="BV57" s="193"/>
      <c r="BW57" s="193"/>
      <c r="BX57" s="193"/>
      <c r="BY57" s="193"/>
      <c r="BZ57" s="193"/>
      <c r="CA57" s="193"/>
      <c r="CB57" s="193"/>
      <c r="CC57" s="193"/>
      <c r="CD57" s="193"/>
      <c r="CE57" s="193"/>
      <c r="CF57" s="193"/>
      <c r="CG57" s="193"/>
      <c r="CH57" s="193"/>
      <c r="CI57" s="193"/>
      <c r="CJ57" s="193"/>
      <c r="CK57" s="193"/>
      <c r="CL57" s="193"/>
      <c r="CM57" s="193"/>
      <c r="CN57" s="193"/>
      <c r="CO57" s="193"/>
      <c r="CP57" s="193"/>
      <c r="CQ57" s="193"/>
    </row>
    <row r="58" spans="1:95" s="192" customFormat="1" ht="39.75" customHeight="1">
      <c r="B58" s="415">
        <v>51905</v>
      </c>
      <c r="C58" s="416" t="s">
        <v>222</v>
      </c>
      <c r="D58" s="312"/>
      <c r="E58" s="12"/>
      <c r="F58" s="12"/>
      <c r="G58" s="12"/>
      <c r="H58" s="22"/>
      <c r="I58" s="22"/>
      <c r="J58" s="10"/>
      <c r="K58" s="10"/>
      <c r="L58" s="10"/>
      <c r="M58" s="10"/>
      <c r="N58" s="10"/>
      <c r="O58" s="12"/>
      <c r="P58" s="11"/>
      <c r="Q58" s="11"/>
      <c r="R58" s="12"/>
      <c r="S58" s="10"/>
      <c r="T58" s="10"/>
      <c r="U58" s="12"/>
      <c r="V58" s="12"/>
      <c r="W58" s="12"/>
      <c r="X58" s="12"/>
      <c r="Y58" s="12"/>
      <c r="Z58" s="13"/>
      <c r="AA58" s="13"/>
      <c r="AB58" s="13"/>
      <c r="AC58" s="50"/>
      <c r="AD58" s="14">
        <v>37749.999999999971</v>
      </c>
      <c r="AE58" s="14">
        <f t="shared" si="10"/>
        <v>0</v>
      </c>
      <c r="AF58" s="14">
        <v>37749.999999999971</v>
      </c>
      <c r="AG58" s="217">
        <f t="shared" si="13"/>
        <v>24323.453608247404</v>
      </c>
      <c r="AH58" s="281" t="e">
        <f>($AD58+#REF!)/(1+0.24+IF(14000*(1+0.24+0.04*IF($AR58&lt;101,0.95,IF($AR58&lt;121,1,IF($AR58&lt;141,1.1,IF($AR58&lt;161,1.2,IF($AR58&lt;181,1.3,1.4))))))&gt;=$AD58,0.04,IF(17000*(1+0.24+0.08*IF($AR58&lt;101,0.95,IF($AR58&lt;121,1,IF($AR58&lt;141,1.1,IF($AR58&lt;161,1.2,IF($AR58&lt;181,1.3,1.4))))))&gt;=$AD58,0.08,IF(20000*(1+0.24+0.16*IF($AR58&lt;101,0.95,IF($AR58&lt;121,1,IF($AR58&lt;141,1.1,IF($AR58&lt;161,1.2,IF($AR58&lt;181,1.3,1.4))))))&gt;=$AD58,0.16,IF(25000*(1+0.24+0.24*IF($AR58&lt;101,0.95,IF($AR58&lt;121,1,IF($AR58&lt;141,1.1,IF($AR58&lt;161,1.2,IF($AR58&lt;181,1.3,1.4))))))&gt;=$AD58,0.24,0.32))))*IF($AR58&lt;101,0.95,IF($AR58&lt;121,1,IF($AR58&lt;141,1.1,IF($AR58&lt;161,1.2,IF($AR58&lt;181,1.3,1.4))))))</f>
        <v>#REF!</v>
      </c>
      <c r="AI58" s="281">
        <f t="shared" si="14"/>
        <v>24323.453608247404</v>
      </c>
      <c r="AK58" s="53"/>
      <c r="AL58" s="53"/>
      <c r="AM58" s="53"/>
      <c r="AN58" s="53"/>
      <c r="AO58" s="53"/>
      <c r="AP58" s="53"/>
      <c r="AQ58" s="53"/>
      <c r="AR58" s="409">
        <v>175</v>
      </c>
      <c r="AS58" s="193"/>
      <c r="AT58" s="193"/>
      <c r="AU58" s="193"/>
      <c r="AV58" s="193"/>
      <c r="AW58" s="193"/>
      <c r="AX58" s="193"/>
      <c r="AY58" s="193"/>
      <c r="AZ58" s="193"/>
      <c r="BA58" s="193"/>
      <c r="BB58" s="193"/>
      <c r="BC58" s="193"/>
      <c r="BD58" s="193"/>
      <c r="BE58" s="193"/>
      <c r="BF58" s="193"/>
      <c r="BG58" s="193"/>
      <c r="BH58" s="193"/>
      <c r="BI58" s="193"/>
      <c r="BJ58" s="193"/>
      <c r="BK58" s="193"/>
      <c r="BL58" s="193"/>
      <c r="BM58" s="193"/>
      <c r="BN58" s="193"/>
      <c r="BO58" s="193"/>
      <c r="BP58" s="193"/>
      <c r="BQ58" s="193"/>
      <c r="BR58" s="193"/>
      <c r="BS58" s="193"/>
      <c r="BT58" s="193"/>
      <c r="BU58" s="193"/>
      <c r="BV58" s="193"/>
      <c r="BW58" s="193"/>
      <c r="BX58" s="193"/>
      <c r="BY58" s="193"/>
      <c r="BZ58" s="193"/>
      <c r="CA58" s="193"/>
      <c r="CB58" s="193"/>
      <c r="CC58" s="193"/>
      <c r="CD58" s="193"/>
      <c r="CE58" s="193"/>
      <c r="CF58" s="193"/>
      <c r="CG58" s="193"/>
      <c r="CH58" s="193"/>
      <c r="CI58" s="193"/>
      <c r="CJ58" s="193"/>
      <c r="CK58" s="193"/>
      <c r="CL58" s="193"/>
      <c r="CM58" s="193"/>
      <c r="CN58" s="193"/>
      <c r="CO58" s="193"/>
      <c r="CP58" s="193"/>
      <c r="CQ58" s="193"/>
    </row>
    <row r="59" spans="1:95" s="192" customFormat="1" ht="39.75" customHeight="1">
      <c r="B59" s="221">
        <v>51906</v>
      </c>
      <c r="C59" s="222" t="s">
        <v>223</v>
      </c>
      <c r="D59" s="310" t="s">
        <v>2</v>
      </c>
      <c r="E59" s="199" t="s">
        <v>11</v>
      </c>
      <c r="F59" s="199" t="s">
        <v>64</v>
      </c>
      <c r="G59" s="199" t="s">
        <v>16</v>
      </c>
      <c r="H59" s="244" t="s">
        <v>58</v>
      </c>
      <c r="I59" s="244" t="s">
        <v>129</v>
      </c>
      <c r="J59" s="10" t="s">
        <v>7</v>
      </c>
      <c r="K59" s="198" t="s">
        <v>12</v>
      </c>
      <c r="L59" s="198" t="s">
        <v>236</v>
      </c>
      <c r="M59" s="198"/>
      <c r="N59" s="198"/>
      <c r="O59" s="199" t="s">
        <v>39</v>
      </c>
      <c r="P59" s="251"/>
      <c r="Q59" s="251"/>
      <c r="R59" s="199"/>
      <c r="S59" s="198"/>
      <c r="T59" s="198"/>
      <c r="U59" s="12" t="s">
        <v>54</v>
      </c>
      <c r="V59" s="199"/>
      <c r="W59" s="199"/>
      <c r="X59" s="199"/>
      <c r="Y59" s="199"/>
      <c r="Z59" s="252"/>
      <c r="AA59" s="252" t="s">
        <v>57</v>
      </c>
      <c r="AB59" s="252" t="s">
        <v>53</v>
      </c>
      <c r="AC59" s="253" t="s">
        <v>114</v>
      </c>
      <c r="AD59" s="14">
        <v>22570</v>
      </c>
      <c r="AE59" s="14">
        <f t="shared" si="10"/>
        <v>0</v>
      </c>
      <c r="AF59" s="14">
        <v>22570</v>
      </c>
      <c r="AG59" s="217">
        <f t="shared" si="13"/>
        <v>16995.481927710844</v>
      </c>
      <c r="AH59" s="281" t="e">
        <f>($AD59+#REF!)/(1+0.24+IF(14000*(1+0.24+0.04*IF($AR59&lt;101,0.95,IF($AR59&lt;121,1,IF($AR59&lt;141,1.1,IF($AR59&lt;161,1.2,IF($AR59&lt;181,1.3,1.4))))))&gt;=$AD59,0.04,IF(17000*(1+0.24+0.08*IF($AR59&lt;101,0.95,IF($AR59&lt;121,1,IF($AR59&lt;141,1.1,IF($AR59&lt;161,1.2,IF($AR59&lt;181,1.3,1.4))))))&gt;=$AD59,0.08,IF(20000*(1+0.24+0.16*IF($AR59&lt;101,0.95,IF($AR59&lt;121,1,IF($AR59&lt;141,1.1,IF($AR59&lt;161,1.2,IF($AR59&lt;181,1.3,1.4))))))&gt;=$AD59,0.16,IF(25000*(1+0.24+0.24*IF($AR59&lt;101,0.95,IF($AR59&lt;121,1,IF($AR59&lt;141,1.1,IF($AR59&lt;161,1.2,IF($AR59&lt;181,1.3,1.4))))))&gt;=$AD59,0.24,0.32))))*IF($AR59&lt;101,0.95,IF($AR59&lt;121,1,IF($AR59&lt;141,1.1,IF($AR59&lt;161,1.2,IF($AR59&lt;181,1.3,1.4))))))</f>
        <v>#REF!</v>
      </c>
      <c r="AI59" s="281">
        <f t="shared" si="14"/>
        <v>16995.481927710844</v>
      </c>
      <c r="AK59" s="53"/>
      <c r="AL59" s="53"/>
      <c r="AM59" s="53"/>
      <c r="AN59" s="53"/>
      <c r="AO59" s="53"/>
      <c r="AP59" s="53"/>
      <c r="AQ59" s="53"/>
      <c r="AR59" s="409">
        <v>124</v>
      </c>
      <c r="AS59" s="193"/>
      <c r="AT59" s="193"/>
      <c r="AU59" s="193"/>
      <c r="AV59" s="193"/>
      <c r="AW59" s="193"/>
      <c r="AX59" s="193"/>
      <c r="AY59" s="193"/>
      <c r="AZ59" s="193"/>
      <c r="BA59" s="193"/>
      <c r="BB59" s="193"/>
      <c r="BC59" s="193"/>
      <c r="BD59" s="193"/>
      <c r="BE59" s="193"/>
      <c r="BF59" s="193"/>
      <c r="BG59" s="193"/>
      <c r="BH59" s="193"/>
      <c r="BI59" s="193"/>
      <c r="BJ59" s="193"/>
      <c r="BK59" s="193"/>
      <c r="BL59" s="193"/>
      <c r="BM59" s="193"/>
      <c r="BN59" s="193"/>
      <c r="BO59" s="193"/>
      <c r="BP59" s="193"/>
      <c r="BQ59" s="193"/>
      <c r="BR59" s="193"/>
      <c r="BS59" s="193"/>
      <c r="BT59" s="193"/>
      <c r="BU59" s="193"/>
      <c r="BV59" s="193"/>
      <c r="BW59" s="193"/>
      <c r="BX59" s="193"/>
      <c r="BY59" s="193"/>
      <c r="BZ59" s="193"/>
      <c r="CA59" s="193"/>
      <c r="CB59" s="193"/>
      <c r="CC59" s="193"/>
      <c r="CD59" s="193"/>
      <c r="CE59" s="193"/>
      <c r="CF59" s="193"/>
      <c r="CG59" s="193"/>
      <c r="CH59" s="193"/>
      <c r="CI59" s="193"/>
      <c r="CJ59" s="193"/>
      <c r="CK59" s="193"/>
      <c r="CL59" s="193"/>
      <c r="CM59" s="193"/>
      <c r="CN59" s="193"/>
      <c r="CO59" s="193"/>
      <c r="CP59" s="193"/>
      <c r="CQ59" s="193"/>
    </row>
    <row r="60" spans="1:95" s="192" customFormat="1" ht="39.75" customHeight="1">
      <c r="B60" s="221">
        <v>51907</v>
      </c>
      <c r="C60" s="222" t="s">
        <v>224</v>
      </c>
      <c r="D60" s="310" t="s">
        <v>45</v>
      </c>
      <c r="E60" s="199" t="s">
        <v>11</v>
      </c>
      <c r="F60" s="199" t="s">
        <v>64</v>
      </c>
      <c r="G60" s="199" t="s">
        <v>16</v>
      </c>
      <c r="H60" s="244" t="s">
        <v>66</v>
      </c>
      <c r="I60" s="244" t="s">
        <v>129</v>
      </c>
      <c r="J60" s="10" t="s">
        <v>7</v>
      </c>
      <c r="K60" s="198" t="s">
        <v>12</v>
      </c>
      <c r="L60" s="273" t="s">
        <v>90</v>
      </c>
      <c r="M60" s="198" t="s">
        <v>6</v>
      </c>
      <c r="N60" s="198"/>
      <c r="O60" s="199" t="s">
        <v>39</v>
      </c>
      <c r="P60" s="251"/>
      <c r="Q60" s="11" t="s">
        <v>104</v>
      </c>
      <c r="R60" s="12" t="s">
        <v>71</v>
      </c>
      <c r="S60" s="10" t="s">
        <v>70</v>
      </c>
      <c r="T60" s="198"/>
      <c r="U60" s="12" t="s">
        <v>55</v>
      </c>
      <c r="V60" s="199"/>
      <c r="W60" s="12" t="s">
        <v>59</v>
      </c>
      <c r="X60" s="199"/>
      <c r="Y60" s="199"/>
      <c r="Z60" s="13" t="s">
        <v>46</v>
      </c>
      <c r="AA60" s="252" t="s">
        <v>57</v>
      </c>
      <c r="AB60" s="252" t="s">
        <v>53</v>
      </c>
      <c r="AC60" s="253" t="s">
        <v>212</v>
      </c>
      <c r="AD60" s="14">
        <v>25970.000000000015</v>
      </c>
      <c r="AE60" s="14">
        <f t="shared" si="10"/>
        <v>0</v>
      </c>
      <c r="AF60" s="14">
        <v>25970.000000000015</v>
      </c>
      <c r="AG60" s="217">
        <f t="shared" si="13"/>
        <v>18550.000000000011</v>
      </c>
      <c r="AH60" s="281" t="e">
        <f>($AD60+#REF!)/(1+0.24+IF(14000*(1+0.24+0.04*IF($AR60&lt;101,0.95,IF($AR60&lt;121,1,IF($AR60&lt;141,1.1,IF($AR60&lt;161,1.2,IF($AR60&lt;181,1.3,1.4))))))&gt;=$AD60,0.04,IF(17000*(1+0.24+0.08*IF($AR60&lt;101,0.95,IF($AR60&lt;121,1,IF($AR60&lt;141,1.1,IF($AR60&lt;161,1.2,IF($AR60&lt;181,1.3,1.4))))))&gt;=$AD60,0.08,IF(20000*(1+0.24+0.16*IF($AR60&lt;101,0.95,IF($AR60&lt;121,1,IF($AR60&lt;141,1.1,IF($AR60&lt;161,1.2,IF($AR60&lt;181,1.3,1.4))))))&gt;=$AD60,0.16,IF(25000*(1+0.24+0.24*IF($AR60&lt;101,0.95,IF($AR60&lt;121,1,IF($AR60&lt;141,1.1,IF($AR60&lt;161,1.2,IF($AR60&lt;181,1.3,1.4))))))&gt;=$AD60,0.24,0.32))))*IF($AR60&lt;101,0.95,IF($AR60&lt;121,1,IF($AR60&lt;141,1.1,IF($AR60&lt;161,1.2,IF($AR60&lt;181,1.3,1.4))))))</f>
        <v>#REF!</v>
      </c>
      <c r="AI60" s="281">
        <f t="shared" si="14"/>
        <v>18550.000000000011</v>
      </c>
      <c r="AK60" s="53"/>
      <c r="AL60" s="53"/>
      <c r="AM60" s="53"/>
      <c r="AN60" s="53"/>
      <c r="AO60" s="53"/>
      <c r="AP60" s="53"/>
      <c r="AQ60" s="53"/>
      <c r="AR60" s="409">
        <v>119</v>
      </c>
      <c r="AS60" s="193"/>
      <c r="AT60" s="193"/>
      <c r="AU60" s="193"/>
      <c r="AV60" s="193"/>
      <c r="AW60" s="193"/>
      <c r="AX60" s="193"/>
      <c r="AY60" s="193"/>
      <c r="AZ60" s="193"/>
      <c r="BA60" s="193"/>
      <c r="BB60" s="193"/>
      <c r="BC60" s="193"/>
      <c r="BD60" s="193"/>
      <c r="BE60" s="193"/>
      <c r="BF60" s="193"/>
      <c r="BG60" s="193"/>
      <c r="BH60" s="193"/>
      <c r="BI60" s="193"/>
      <c r="BJ60" s="193"/>
      <c r="BK60" s="193"/>
      <c r="BL60" s="193"/>
      <c r="BM60" s="193"/>
      <c r="BN60" s="193"/>
      <c r="BO60" s="193"/>
      <c r="BP60" s="193"/>
      <c r="BQ60" s="193"/>
      <c r="BR60" s="193"/>
      <c r="BS60" s="193"/>
      <c r="BT60" s="193"/>
      <c r="BU60" s="193"/>
      <c r="BV60" s="193"/>
      <c r="BW60" s="193"/>
      <c r="BX60" s="193"/>
      <c r="BY60" s="193"/>
      <c r="BZ60" s="193"/>
      <c r="CA60" s="193"/>
      <c r="CB60" s="193"/>
      <c r="CC60" s="193"/>
      <c r="CD60" s="193"/>
      <c r="CE60" s="193"/>
      <c r="CF60" s="193"/>
      <c r="CG60" s="193"/>
      <c r="CH60" s="193"/>
      <c r="CI60" s="193"/>
      <c r="CJ60" s="193"/>
      <c r="CK60" s="193"/>
      <c r="CL60" s="193"/>
      <c r="CM60" s="193"/>
      <c r="CN60" s="193"/>
      <c r="CO60" s="193"/>
      <c r="CP60" s="193"/>
      <c r="CQ60" s="193"/>
    </row>
    <row r="61" spans="1:95" s="192" customFormat="1" ht="39.75" customHeight="1">
      <c r="B61" s="221">
        <v>51993</v>
      </c>
      <c r="C61" s="222" t="s">
        <v>215</v>
      </c>
      <c r="D61" s="312" t="s">
        <v>45</v>
      </c>
      <c r="E61" s="12" t="s">
        <v>11</v>
      </c>
      <c r="F61" s="12" t="s">
        <v>64</v>
      </c>
      <c r="G61" s="12" t="s">
        <v>16</v>
      </c>
      <c r="H61" s="22" t="s">
        <v>66</v>
      </c>
      <c r="I61" s="22" t="s">
        <v>129</v>
      </c>
      <c r="J61" s="10" t="s">
        <v>7</v>
      </c>
      <c r="K61" s="10" t="s">
        <v>12</v>
      </c>
      <c r="L61" s="10" t="s">
        <v>90</v>
      </c>
      <c r="M61" s="10" t="s">
        <v>6</v>
      </c>
      <c r="N61" s="10" t="s">
        <v>171</v>
      </c>
      <c r="O61" s="12" t="s">
        <v>39</v>
      </c>
      <c r="P61" s="11"/>
      <c r="Q61" s="11" t="s">
        <v>104</v>
      </c>
      <c r="R61" s="12" t="s">
        <v>71</v>
      </c>
      <c r="S61" s="10" t="s">
        <v>70</v>
      </c>
      <c r="T61" s="10" t="s">
        <v>216</v>
      </c>
      <c r="U61" s="12" t="s">
        <v>55</v>
      </c>
      <c r="V61" s="12"/>
      <c r="W61" s="12" t="s">
        <v>59</v>
      </c>
      <c r="X61" s="12" t="s">
        <v>61</v>
      </c>
      <c r="Y61" s="12"/>
      <c r="Z61" s="13" t="s">
        <v>46</v>
      </c>
      <c r="AA61" s="13" t="s">
        <v>57</v>
      </c>
      <c r="AB61" s="13" t="s">
        <v>53</v>
      </c>
      <c r="AC61" s="50" t="s">
        <v>212</v>
      </c>
      <c r="AD61" s="14">
        <v>27370.000000000007</v>
      </c>
      <c r="AE61" s="14">
        <f t="shared" si="10"/>
        <v>0</v>
      </c>
      <c r="AF61" s="14">
        <v>27370.000000000007</v>
      </c>
      <c r="AG61" s="217">
        <f t="shared" si="13"/>
        <v>19550.000000000007</v>
      </c>
      <c r="AH61" s="281" t="e">
        <f>($AD61+#REF!)/(1+0.24+IF(14000*(1+0.24+0.04*IF($AR61&lt;101,0.95,IF($AR61&lt;121,1,IF($AR61&lt;141,1.1,IF($AR61&lt;161,1.2,IF($AR61&lt;181,1.3,1.4))))))&gt;=$AD61,0.04,IF(17000*(1+0.24+0.08*IF($AR61&lt;101,0.95,IF($AR61&lt;121,1,IF($AR61&lt;141,1.1,IF($AR61&lt;161,1.2,IF($AR61&lt;181,1.3,1.4))))))&gt;=$AD61,0.08,IF(20000*(1+0.24+0.16*IF($AR61&lt;101,0.95,IF($AR61&lt;121,1,IF($AR61&lt;141,1.1,IF($AR61&lt;161,1.2,IF($AR61&lt;181,1.3,1.4))))))&gt;=$AD61,0.16,IF(25000*(1+0.24+0.24*IF($AR61&lt;101,0.95,IF($AR61&lt;121,1,IF($AR61&lt;141,1.1,IF($AR61&lt;161,1.2,IF($AR61&lt;181,1.3,1.4))))))&gt;=$AD61,0.24,0.32))))*IF($AR61&lt;101,0.95,IF($AR61&lt;121,1,IF($AR61&lt;141,1.1,IF($AR61&lt;161,1.2,IF($AR61&lt;181,1.3,1.4))))))</f>
        <v>#REF!</v>
      </c>
      <c r="AI61" s="281">
        <f t="shared" si="14"/>
        <v>19550.000000000007</v>
      </c>
      <c r="AK61" s="53"/>
      <c r="AL61" s="53"/>
      <c r="AM61" s="53"/>
      <c r="AN61" s="53"/>
      <c r="AO61" s="53"/>
      <c r="AP61" s="53"/>
      <c r="AQ61" s="53"/>
      <c r="AR61" s="409">
        <v>119</v>
      </c>
      <c r="AS61" s="193"/>
      <c r="AT61" s="193"/>
      <c r="AU61" s="193"/>
      <c r="AV61" s="193"/>
      <c r="AW61" s="193"/>
      <c r="AX61" s="193"/>
      <c r="AY61" s="193"/>
      <c r="AZ61" s="193"/>
      <c r="BA61" s="193"/>
      <c r="BB61" s="193"/>
      <c r="BC61" s="193"/>
      <c r="BD61" s="193"/>
      <c r="BE61" s="193"/>
      <c r="BF61" s="193"/>
      <c r="BG61" s="193"/>
      <c r="BH61" s="193"/>
      <c r="BI61" s="193"/>
      <c r="BJ61" s="193"/>
      <c r="BK61" s="193"/>
      <c r="BL61" s="193"/>
      <c r="BM61" s="193"/>
      <c r="BN61" s="193"/>
      <c r="BO61" s="193"/>
      <c r="BP61" s="193"/>
      <c r="BQ61" s="193"/>
      <c r="BR61" s="193"/>
      <c r="BS61" s="193"/>
      <c r="BT61" s="193"/>
      <c r="BU61" s="193"/>
      <c r="BV61" s="193"/>
      <c r="BW61" s="193"/>
      <c r="BX61" s="193"/>
      <c r="BY61" s="193"/>
      <c r="BZ61" s="193"/>
      <c r="CA61" s="193"/>
      <c r="CB61" s="193"/>
      <c r="CC61" s="193"/>
      <c r="CD61" s="193"/>
      <c r="CE61" s="193"/>
      <c r="CF61" s="193"/>
      <c r="CG61" s="193"/>
      <c r="CH61" s="193"/>
      <c r="CI61" s="193"/>
      <c r="CJ61" s="193"/>
      <c r="CK61" s="193"/>
      <c r="CL61" s="193"/>
      <c r="CM61" s="193"/>
      <c r="CN61" s="193"/>
      <c r="CO61" s="193"/>
      <c r="CP61" s="193"/>
      <c r="CQ61" s="193"/>
    </row>
    <row r="62" spans="1:95" s="192" customFormat="1" ht="39.75" customHeight="1">
      <c r="B62" s="221" t="s">
        <v>272</v>
      </c>
      <c r="C62" s="222" t="s">
        <v>231</v>
      </c>
      <c r="D62" s="310" t="s">
        <v>2</v>
      </c>
      <c r="E62" s="199" t="s">
        <v>11</v>
      </c>
      <c r="F62" s="199" t="s">
        <v>64</v>
      </c>
      <c r="G62" s="199" t="s">
        <v>16</v>
      </c>
      <c r="H62" s="244" t="s">
        <v>58</v>
      </c>
      <c r="I62" s="244" t="s">
        <v>129</v>
      </c>
      <c r="J62" s="10" t="s">
        <v>7</v>
      </c>
      <c r="K62" s="198" t="s">
        <v>12</v>
      </c>
      <c r="L62" s="198" t="s">
        <v>236</v>
      </c>
      <c r="M62" s="198"/>
      <c r="N62" s="198"/>
      <c r="O62" s="199" t="s">
        <v>39</v>
      </c>
      <c r="P62" s="251"/>
      <c r="Q62" s="251"/>
      <c r="R62" s="199"/>
      <c r="S62" s="198"/>
      <c r="T62" s="198"/>
      <c r="U62" s="12" t="s">
        <v>54</v>
      </c>
      <c r="V62" s="199"/>
      <c r="W62" s="199"/>
      <c r="X62" s="199"/>
      <c r="Y62" s="199"/>
      <c r="Z62" s="252"/>
      <c r="AA62" s="252" t="s">
        <v>57</v>
      </c>
      <c r="AB62" s="252" t="s">
        <v>53</v>
      </c>
      <c r="AC62" s="253" t="s">
        <v>212</v>
      </c>
      <c r="AD62" s="14">
        <v>27990</v>
      </c>
      <c r="AE62" s="14">
        <f t="shared" si="10"/>
        <v>0</v>
      </c>
      <c r="AF62" s="14">
        <v>27990</v>
      </c>
      <c r="AG62" s="217">
        <f t="shared" si="13"/>
        <v>19766.949152542373</v>
      </c>
      <c r="AH62" s="281" t="e">
        <f>($AD62+#REF!)/(1+0.24+IF(14000*(1+0.24+0.04*IF($AR62&lt;101,0.95,IF($AR62&lt;121,1,IF($AR62&lt;141,1.1,IF($AR62&lt;161,1.2,IF($AR62&lt;181,1.3,1.4))))))&gt;=$AD62,0.04,IF(17000*(1+0.24+0.08*IF($AR62&lt;101,0.95,IF($AR62&lt;121,1,IF($AR62&lt;141,1.1,IF($AR62&lt;161,1.2,IF($AR62&lt;181,1.3,1.4))))))&gt;=$AD62,0.08,IF(20000*(1+0.24+0.16*IF($AR62&lt;101,0.95,IF($AR62&lt;121,1,IF($AR62&lt;141,1.1,IF($AR62&lt;161,1.2,IF($AR62&lt;181,1.3,1.4))))))&gt;=$AD62,0.16,IF(25000*(1+0.24+0.24*IF($AR62&lt;101,0.95,IF($AR62&lt;121,1,IF($AR62&lt;141,1.1,IF($AR62&lt;161,1.2,IF($AR62&lt;181,1.3,1.4))))))&gt;=$AD62,0.24,0.32))))*IF($AR62&lt;101,0.95,IF($AR62&lt;121,1,IF($AR62&lt;141,1.1,IF($AR62&lt;161,1.2,IF($AR62&lt;181,1.3,1.4))))))</f>
        <v>#REF!</v>
      </c>
      <c r="AI62" s="281">
        <f t="shared" si="14"/>
        <v>19766.949152542373</v>
      </c>
      <c r="AK62" s="53"/>
      <c r="AL62" s="53"/>
      <c r="AM62" s="53"/>
      <c r="AN62" s="53"/>
      <c r="AO62" s="53"/>
      <c r="AP62" s="53"/>
      <c r="AQ62" s="53"/>
      <c r="AR62" s="409">
        <v>139</v>
      </c>
      <c r="AS62" s="193"/>
      <c r="AT62" s="193"/>
      <c r="AU62" s="193"/>
      <c r="AV62" s="193"/>
      <c r="AW62" s="193"/>
      <c r="AX62" s="193"/>
      <c r="AY62" s="193"/>
      <c r="AZ62" s="193"/>
      <c r="BA62" s="193"/>
      <c r="BB62" s="193"/>
      <c r="BC62" s="193"/>
      <c r="BD62" s="193"/>
      <c r="BE62" s="193"/>
      <c r="BF62" s="193"/>
      <c r="BG62" s="193"/>
      <c r="BH62" s="193"/>
      <c r="BI62" s="193"/>
      <c r="BJ62" s="193"/>
      <c r="BK62" s="193"/>
      <c r="BL62" s="193"/>
      <c r="BM62" s="193"/>
      <c r="BN62" s="193"/>
      <c r="BO62" s="193"/>
      <c r="BP62" s="193"/>
      <c r="BQ62" s="193"/>
      <c r="BR62" s="193"/>
      <c r="BS62" s="193"/>
      <c r="BT62" s="193"/>
      <c r="BU62" s="193"/>
      <c r="BV62" s="193"/>
      <c r="BW62" s="193"/>
      <c r="BX62" s="193"/>
      <c r="BY62" s="193"/>
      <c r="BZ62" s="193"/>
      <c r="CA62" s="193"/>
      <c r="CB62" s="193"/>
      <c r="CC62" s="193"/>
      <c r="CD62" s="193"/>
      <c r="CE62" s="193"/>
      <c r="CF62" s="193"/>
      <c r="CG62" s="193"/>
      <c r="CH62" s="193"/>
      <c r="CI62" s="193"/>
      <c r="CJ62" s="193"/>
      <c r="CK62" s="193"/>
      <c r="CL62" s="193"/>
      <c r="CM62" s="193"/>
      <c r="CN62" s="193"/>
      <c r="CO62" s="193"/>
      <c r="CP62" s="193"/>
      <c r="CQ62" s="193"/>
    </row>
    <row r="63" spans="1:95" s="192" customFormat="1" ht="39.75" customHeight="1">
      <c r="B63" s="221" t="s">
        <v>272</v>
      </c>
      <c r="C63" s="222" t="s">
        <v>233</v>
      </c>
      <c r="D63" s="312" t="s">
        <v>45</v>
      </c>
      <c r="E63" s="12" t="s">
        <v>11</v>
      </c>
      <c r="F63" s="12" t="s">
        <v>64</v>
      </c>
      <c r="G63" s="12" t="s">
        <v>16</v>
      </c>
      <c r="H63" s="22" t="s">
        <v>66</v>
      </c>
      <c r="I63" s="22" t="s">
        <v>129</v>
      </c>
      <c r="J63" s="10" t="s">
        <v>7</v>
      </c>
      <c r="K63" s="10" t="s">
        <v>12</v>
      </c>
      <c r="L63" s="10" t="s">
        <v>90</v>
      </c>
      <c r="M63" s="10" t="s">
        <v>6</v>
      </c>
      <c r="N63" s="10" t="s">
        <v>171</v>
      </c>
      <c r="O63" s="12" t="s">
        <v>39</v>
      </c>
      <c r="P63" s="11"/>
      <c r="Q63" s="11" t="s">
        <v>104</v>
      </c>
      <c r="R63" s="12" t="s">
        <v>71</v>
      </c>
      <c r="S63" s="10" t="s">
        <v>70</v>
      </c>
      <c r="T63" s="10" t="s">
        <v>216</v>
      </c>
      <c r="U63" s="12" t="s">
        <v>55</v>
      </c>
      <c r="V63" s="12"/>
      <c r="W63" s="12" t="s">
        <v>59</v>
      </c>
      <c r="X63" s="12" t="s">
        <v>61</v>
      </c>
      <c r="Y63" s="12"/>
      <c r="Z63" s="13" t="s">
        <v>46</v>
      </c>
      <c r="AA63" s="13" t="s">
        <v>57</v>
      </c>
      <c r="AB63" s="13" t="s">
        <v>53</v>
      </c>
      <c r="AC63" s="50" t="s">
        <v>212</v>
      </c>
      <c r="AD63" s="14">
        <v>36000</v>
      </c>
      <c r="AE63" s="14">
        <f t="shared" si="10"/>
        <v>0</v>
      </c>
      <c r="AF63" s="14">
        <v>36000</v>
      </c>
      <c r="AG63" s="217">
        <f t="shared" si="13"/>
        <v>23560.209424083769</v>
      </c>
      <c r="AH63" s="281" t="e">
        <f>($AD63+#REF!)/(1+0.24+IF(14000*(1+0.24+0.04*IF($AR63&lt;101,0.95,IF($AR63&lt;121,1,IF($AR63&lt;141,1.1,IF($AR63&lt;161,1.2,IF($AR63&lt;181,1.3,1.4))))))&gt;=$AD63,0.04,IF(17000*(1+0.24+0.08*IF($AR63&lt;101,0.95,IF($AR63&lt;121,1,IF($AR63&lt;141,1.1,IF($AR63&lt;161,1.2,IF($AR63&lt;181,1.3,1.4))))))&gt;=$AD63,0.08,IF(20000*(1+0.24+0.16*IF($AR63&lt;101,0.95,IF($AR63&lt;121,1,IF($AR63&lt;141,1.1,IF($AR63&lt;161,1.2,IF($AR63&lt;181,1.3,1.4))))))&gt;=$AD63,0.16,IF(25000*(1+0.24+0.24*IF($AR63&lt;101,0.95,IF($AR63&lt;121,1,IF($AR63&lt;141,1.1,IF($AR63&lt;161,1.2,IF($AR63&lt;181,1.3,1.4))))))&gt;=$AD63,0.24,0.32))))*IF($AR63&lt;101,0.95,IF($AR63&lt;121,1,IF($AR63&lt;141,1.1,IF($AR63&lt;161,1.2,IF($AR63&lt;181,1.3,1.4))))))</f>
        <v>#REF!</v>
      </c>
      <c r="AI63" s="281">
        <f t="shared" si="14"/>
        <v>23560.209424083769</v>
      </c>
      <c r="AK63" s="53"/>
      <c r="AL63" s="53"/>
      <c r="AM63" s="53"/>
      <c r="AN63" s="53"/>
      <c r="AO63" s="53"/>
      <c r="AP63" s="53"/>
      <c r="AQ63" s="53"/>
      <c r="AR63" s="409">
        <v>154</v>
      </c>
      <c r="AS63" s="193"/>
      <c r="AT63" s="193"/>
      <c r="AU63" s="193"/>
      <c r="AV63" s="193"/>
      <c r="AW63" s="193"/>
      <c r="AX63" s="193"/>
      <c r="AY63" s="193"/>
      <c r="AZ63" s="193"/>
      <c r="BA63" s="193"/>
      <c r="BB63" s="193"/>
      <c r="BC63" s="193"/>
      <c r="BD63" s="193"/>
      <c r="BE63" s="193"/>
      <c r="BF63" s="193"/>
      <c r="BG63" s="193"/>
      <c r="BH63" s="193"/>
      <c r="BI63" s="193"/>
      <c r="BJ63" s="193"/>
      <c r="BK63" s="193"/>
      <c r="BL63" s="193"/>
      <c r="BM63" s="193"/>
      <c r="BN63" s="193"/>
      <c r="BO63" s="193"/>
      <c r="BP63" s="193"/>
      <c r="BQ63" s="193"/>
      <c r="BR63" s="193"/>
      <c r="BS63" s="193"/>
      <c r="BT63" s="193"/>
      <c r="BU63" s="193"/>
      <c r="BV63" s="193"/>
      <c r="BW63" s="193"/>
      <c r="BX63" s="193"/>
      <c r="BY63" s="193"/>
      <c r="BZ63" s="193"/>
      <c r="CA63" s="193"/>
      <c r="CB63" s="193"/>
      <c r="CC63" s="193"/>
      <c r="CD63" s="193"/>
      <c r="CE63" s="193"/>
      <c r="CF63" s="193"/>
      <c r="CG63" s="193"/>
      <c r="CH63" s="193"/>
      <c r="CI63" s="193"/>
      <c r="CJ63" s="193"/>
      <c r="CK63" s="193"/>
      <c r="CL63" s="193"/>
      <c r="CM63" s="193"/>
      <c r="CN63" s="193"/>
      <c r="CO63" s="193"/>
      <c r="CP63" s="193"/>
      <c r="CQ63" s="193"/>
    </row>
    <row r="64" spans="1:95" s="192" customFormat="1" ht="39.75" customHeight="1">
      <c r="B64" s="221" t="s">
        <v>272</v>
      </c>
      <c r="C64" s="222" t="s">
        <v>234</v>
      </c>
      <c r="D64" s="312" t="s">
        <v>45</v>
      </c>
      <c r="E64" s="12" t="s">
        <v>11</v>
      </c>
      <c r="F64" s="12" t="s">
        <v>64</v>
      </c>
      <c r="G64" s="12" t="s">
        <v>16</v>
      </c>
      <c r="H64" s="22" t="s">
        <v>66</v>
      </c>
      <c r="I64" s="22" t="s">
        <v>129</v>
      </c>
      <c r="J64" s="10" t="s">
        <v>7</v>
      </c>
      <c r="K64" s="10" t="s">
        <v>12</v>
      </c>
      <c r="L64" s="10" t="s">
        <v>90</v>
      </c>
      <c r="M64" s="10" t="s">
        <v>6</v>
      </c>
      <c r="N64" s="10" t="s">
        <v>171</v>
      </c>
      <c r="O64" s="12" t="s">
        <v>39</v>
      </c>
      <c r="P64" s="11"/>
      <c r="Q64" s="11" t="s">
        <v>104</v>
      </c>
      <c r="R64" s="12" t="s">
        <v>71</v>
      </c>
      <c r="S64" s="10" t="s">
        <v>70</v>
      </c>
      <c r="T64" s="10" t="s">
        <v>216</v>
      </c>
      <c r="U64" s="12" t="s">
        <v>55</v>
      </c>
      <c r="V64" s="12"/>
      <c r="W64" s="12" t="s">
        <v>59</v>
      </c>
      <c r="X64" s="12" t="s">
        <v>61</v>
      </c>
      <c r="Y64" s="12"/>
      <c r="Z64" s="13" t="s">
        <v>46</v>
      </c>
      <c r="AA64" s="13" t="s">
        <v>57</v>
      </c>
      <c r="AB64" s="13" t="s">
        <v>53</v>
      </c>
      <c r="AC64" s="50" t="s">
        <v>212</v>
      </c>
      <c r="AD64" s="14">
        <v>38800</v>
      </c>
      <c r="AE64" s="14">
        <f t="shared" si="10"/>
        <v>0</v>
      </c>
      <c r="AF64" s="14">
        <v>38800</v>
      </c>
      <c r="AG64" s="217">
        <f t="shared" si="13"/>
        <v>25000</v>
      </c>
      <c r="AH64" s="281" t="e">
        <f>($AD64+#REF!)/(1+0.24+IF(14000*(1+0.24+0.04*IF($AR64&lt;101,0.95,IF($AR64&lt;121,1,IF($AR64&lt;141,1.1,IF($AR64&lt;161,1.2,IF($AR64&lt;181,1.3,1.4))))))&gt;=$AD64,0.04,IF(17000*(1+0.24+0.08*IF($AR64&lt;101,0.95,IF($AR64&lt;121,1,IF($AR64&lt;141,1.1,IF($AR64&lt;161,1.2,IF($AR64&lt;181,1.3,1.4))))))&gt;=$AD64,0.08,IF(20000*(1+0.24+0.16*IF($AR64&lt;101,0.95,IF($AR64&lt;121,1,IF($AR64&lt;141,1.1,IF($AR64&lt;161,1.2,IF($AR64&lt;181,1.3,1.4))))))&gt;=$AD64,0.16,IF(25000*(1+0.24+0.24*IF($AR64&lt;101,0.95,IF($AR64&lt;121,1,IF($AR64&lt;141,1.1,IF($AR64&lt;161,1.2,IF($AR64&lt;181,1.3,1.4))))))&gt;=$AD64,0.24,0.32))))*IF($AR64&lt;101,0.95,IF($AR64&lt;121,1,IF($AR64&lt;141,1.1,IF($AR64&lt;161,1.2,IF($AR64&lt;181,1.3,1.4))))))</f>
        <v>#REF!</v>
      </c>
      <c r="AI64" s="281">
        <f t="shared" si="14"/>
        <v>25000</v>
      </c>
      <c r="AK64" s="53"/>
      <c r="AL64" s="53"/>
      <c r="AM64" s="53"/>
      <c r="AN64" s="53"/>
      <c r="AO64" s="53"/>
      <c r="AP64" s="53"/>
      <c r="AQ64" s="53"/>
      <c r="AR64" s="409">
        <v>166</v>
      </c>
      <c r="AS64" s="193"/>
      <c r="AT64" s="193"/>
      <c r="AU64" s="193"/>
      <c r="AV64" s="193"/>
      <c r="AW64" s="193"/>
      <c r="AX64" s="193"/>
      <c r="AY64" s="193"/>
      <c r="AZ64" s="193"/>
      <c r="BA64" s="193"/>
      <c r="BB64" s="193"/>
      <c r="BC64" s="193"/>
      <c r="BD64" s="193"/>
      <c r="BE64" s="193"/>
      <c r="BF64" s="193"/>
      <c r="BG64" s="193"/>
      <c r="BH64" s="193"/>
      <c r="BI64" s="193"/>
      <c r="BJ64" s="193"/>
      <c r="BK64" s="193"/>
      <c r="BL64" s="193"/>
      <c r="BM64" s="193"/>
      <c r="BN64" s="193"/>
      <c r="BO64" s="193"/>
      <c r="BP64" s="193"/>
      <c r="BQ64" s="193"/>
      <c r="BR64" s="193"/>
      <c r="BS64" s="193"/>
      <c r="BT64" s="193"/>
      <c r="BU64" s="193"/>
      <c r="BV64" s="193"/>
      <c r="BW64" s="193"/>
      <c r="BX64" s="193"/>
      <c r="BY64" s="193"/>
      <c r="BZ64" s="193"/>
      <c r="CA64" s="193"/>
      <c r="CB64" s="193"/>
      <c r="CC64" s="193"/>
      <c r="CD64" s="193"/>
      <c r="CE64" s="193"/>
      <c r="CF64" s="193"/>
      <c r="CG64" s="193"/>
      <c r="CH64" s="193"/>
      <c r="CI64" s="193"/>
      <c r="CJ64" s="193"/>
      <c r="CK64" s="193"/>
      <c r="CL64" s="193"/>
      <c r="CM64" s="193"/>
      <c r="CN64" s="193"/>
      <c r="CO64" s="193"/>
      <c r="CP64" s="193"/>
      <c r="CQ64" s="193"/>
    </row>
    <row r="65" spans="1:95" s="192" customFormat="1" ht="39.75" customHeight="1" thickBot="1">
      <c r="B65" s="417" t="s">
        <v>272</v>
      </c>
      <c r="C65" s="418" t="s">
        <v>232</v>
      </c>
      <c r="D65" s="316"/>
      <c r="E65" s="298"/>
      <c r="F65" s="298"/>
      <c r="G65" s="298"/>
      <c r="H65" s="327"/>
      <c r="I65" s="327"/>
      <c r="J65" s="299"/>
      <c r="K65" s="299"/>
      <c r="L65" s="299"/>
      <c r="M65" s="299"/>
      <c r="N65" s="299"/>
      <c r="O65" s="298"/>
      <c r="P65" s="297"/>
      <c r="Q65" s="297"/>
      <c r="R65" s="298"/>
      <c r="S65" s="299"/>
      <c r="T65" s="299"/>
      <c r="U65" s="298"/>
      <c r="V65" s="298"/>
      <c r="W65" s="298"/>
      <c r="X65" s="298"/>
      <c r="Y65" s="298"/>
      <c r="Z65" s="300"/>
      <c r="AA65" s="300"/>
      <c r="AB65" s="300"/>
      <c r="AC65" s="328"/>
      <c r="AD65" s="373">
        <v>45000</v>
      </c>
      <c r="AE65" s="373">
        <f t="shared" si="10"/>
        <v>0</v>
      </c>
      <c r="AF65" s="373">
        <v>45000</v>
      </c>
      <c r="AG65" s="217">
        <f t="shared" si="13"/>
        <v>27173.91304347826</v>
      </c>
      <c r="AH65" s="281" t="e">
        <f>($AD65+#REF!)/(1+0.24+IF(14000*(1+0.24+0.04*IF($AR65&lt;101,0.95,IF($AR65&lt;121,1,IF($AR65&lt;141,1.1,IF($AR65&lt;161,1.2,IF($AR65&lt;181,1.3,1.4))))))&gt;=$AD65,0.04,IF(17000*(1+0.24+0.08*IF($AR65&lt;101,0.95,IF($AR65&lt;121,1,IF($AR65&lt;141,1.1,IF($AR65&lt;161,1.2,IF($AR65&lt;181,1.3,1.4))))))&gt;=$AD65,0.08,IF(20000*(1+0.24+0.16*IF($AR65&lt;101,0.95,IF($AR65&lt;121,1,IF($AR65&lt;141,1.1,IF($AR65&lt;161,1.2,IF($AR65&lt;181,1.3,1.4))))))&gt;=$AD65,0.16,IF(25000*(1+0.24+0.24*IF($AR65&lt;101,0.95,IF($AR65&lt;121,1,IF($AR65&lt;141,1.1,IF($AR65&lt;161,1.2,IF($AR65&lt;181,1.3,1.4))))))&gt;=$AD65,0.24,0.32))))*IF($AR65&lt;101,0.95,IF($AR65&lt;121,1,IF($AR65&lt;141,1.1,IF($AR65&lt;161,1.2,IF($AR65&lt;181,1.3,1.4))))))</f>
        <v>#REF!</v>
      </c>
      <c r="AI65" s="281">
        <f t="shared" si="14"/>
        <v>27173.91304347826</v>
      </c>
      <c r="AK65" s="53"/>
      <c r="AL65" s="53"/>
      <c r="AM65" s="53"/>
      <c r="AN65" s="53"/>
      <c r="AO65" s="53"/>
      <c r="AP65" s="53"/>
      <c r="AQ65" s="53"/>
      <c r="AR65" s="409">
        <v>166</v>
      </c>
      <c r="AS65" s="193"/>
      <c r="AT65" s="193"/>
      <c r="AU65" s="193"/>
      <c r="AV65" s="193"/>
      <c r="AW65" s="193"/>
      <c r="AX65" s="193"/>
      <c r="AY65" s="193"/>
      <c r="AZ65" s="193"/>
      <c r="BA65" s="193"/>
      <c r="BB65" s="193"/>
      <c r="BC65" s="193"/>
      <c r="BD65" s="193"/>
      <c r="BE65" s="193"/>
      <c r="BF65" s="193"/>
      <c r="BG65" s="193"/>
      <c r="BH65" s="193"/>
      <c r="BI65" s="193"/>
      <c r="BJ65" s="193"/>
      <c r="BK65" s="193"/>
      <c r="BL65" s="193"/>
      <c r="BM65" s="193"/>
      <c r="BN65" s="193"/>
      <c r="BO65" s="193"/>
      <c r="BP65" s="193"/>
      <c r="BQ65" s="193"/>
      <c r="BR65" s="193"/>
      <c r="BS65" s="193"/>
      <c r="BT65" s="193"/>
      <c r="BU65" s="193"/>
      <c r="BV65" s="193"/>
      <c r="BW65" s="193"/>
      <c r="BX65" s="193"/>
      <c r="BY65" s="193"/>
      <c r="BZ65" s="193"/>
      <c r="CA65" s="193"/>
      <c r="CB65" s="193"/>
      <c r="CC65" s="193"/>
      <c r="CD65" s="193"/>
      <c r="CE65" s="193"/>
      <c r="CF65" s="193"/>
      <c r="CG65" s="193"/>
      <c r="CH65" s="193"/>
      <c r="CI65" s="193"/>
      <c r="CJ65" s="193"/>
      <c r="CK65" s="193"/>
      <c r="CL65" s="193"/>
      <c r="CM65" s="193"/>
      <c r="CN65" s="193"/>
      <c r="CO65" s="193"/>
      <c r="CP65" s="193"/>
      <c r="CQ65" s="193"/>
    </row>
    <row r="66" spans="1:95" s="192" customFormat="1" ht="24.75" customHeight="1">
      <c r="B66" s="256"/>
      <c r="C66" s="403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  <c r="P66" s="282"/>
      <c r="Q66" s="282"/>
      <c r="R66" s="282"/>
      <c r="S66" s="20"/>
      <c r="T66" s="20"/>
      <c r="U66" s="17"/>
      <c r="V66" s="17"/>
      <c r="W66" s="17"/>
      <c r="X66" s="17"/>
      <c r="Y66" s="17"/>
      <c r="Z66" s="18"/>
      <c r="AA66" s="18"/>
      <c r="AB66" s="18"/>
      <c r="AC66" s="20"/>
      <c r="AD66" s="19"/>
      <c r="AE66" s="19"/>
      <c r="AF66" s="19"/>
      <c r="AG66" s="19"/>
      <c r="AH66" s="19"/>
      <c r="AI66" s="19"/>
      <c r="AK66" s="53"/>
      <c r="AL66" s="53"/>
      <c r="AM66" s="53"/>
      <c r="AN66" s="53"/>
      <c r="AO66" s="53"/>
      <c r="AP66" s="53"/>
      <c r="AQ66" s="53"/>
      <c r="AR66" s="53"/>
      <c r="AS66" s="193"/>
      <c r="AT66" s="193"/>
      <c r="AU66" s="193"/>
      <c r="AV66" s="193"/>
      <c r="AW66" s="193"/>
      <c r="AX66" s="193"/>
      <c r="AY66" s="193"/>
      <c r="AZ66" s="193"/>
      <c r="BA66" s="193"/>
      <c r="BB66" s="193"/>
      <c r="BC66" s="193"/>
      <c r="BD66" s="193"/>
      <c r="BE66" s="193"/>
      <c r="BF66" s="193"/>
      <c r="BG66" s="193"/>
      <c r="BH66" s="193"/>
      <c r="BI66" s="193"/>
      <c r="BJ66" s="193"/>
      <c r="BK66" s="193"/>
      <c r="BL66" s="193"/>
      <c r="BM66" s="193"/>
      <c r="BN66" s="193"/>
      <c r="BO66" s="193"/>
      <c r="BP66" s="193"/>
      <c r="BQ66" s="193"/>
      <c r="BR66" s="193"/>
      <c r="BS66" s="193"/>
      <c r="BT66" s="193"/>
      <c r="BU66" s="193"/>
      <c r="BV66" s="193"/>
      <c r="BW66" s="193"/>
      <c r="BX66" s="193"/>
      <c r="BY66" s="193"/>
      <c r="BZ66" s="193"/>
      <c r="CA66" s="193"/>
      <c r="CB66" s="193"/>
      <c r="CC66" s="193"/>
      <c r="CD66" s="193"/>
      <c r="CE66" s="193"/>
      <c r="CF66" s="193"/>
      <c r="CG66" s="193"/>
      <c r="CH66" s="193"/>
      <c r="CI66" s="193"/>
      <c r="CJ66" s="193"/>
      <c r="CK66" s="193"/>
      <c r="CL66" s="193"/>
      <c r="CM66" s="193"/>
      <c r="CN66" s="193"/>
      <c r="CO66" s="193"/>
      <c r="CP66" s="193"/>
      <c r="CQ66" s="193"/>
    </row>
    <row r="67" spans="1:95" s="192" customFormat="1" ht="39.75" customHeight="1">
      <c r="B67" s="282"/>
      <c r="C67" s="282"/>
      <c r="D67" s="20"/>
      <c r="E67" s="17"/>
      <c r="F67" s="17"/>
      <c r="G67" s="17"/>
      <c r="H67" s="197"/>
      <c r="I67" s="197"/>
      <c r="J67" s="20"/>
      <c r="K67" s="20"/>
      <c r="L67" s="20"/>
      <c r="M67" s="20"/>
      <c r="N67" s="20"/>
      <c r="O67" s="17"/>
      <c r="P67" s="21"/>
      <c r="Q67" s="21"/>
      <c r="R67" s="17"/>
      <c r="S67" s="20"/>
      <c r="T67" s="20"/>
      <c r="U67" s="17"/>
      <c r="V67" s="17"/>
      <c r="W67" s="17"/>
      <c r="X67" s="17"/>
      <c r="Y67" s="17"/>
      <c r="Z67" s="18"/>
      <c r="AA67" s="18"/>
      <c r="AB67" s="18"/>
      <c r="AC67" s="20"/>
      <c r="AD67" s="19"/>
      <c r="AE67" s="19"/>
      <c r="AF67" s="19"/>
      <c r="AG67" s="19"/>
      <c r="AH67" s="19"/>
      <c r="AI67" s="19"/>
      <c r="AK67" s="53"/>
      <c r="AL67" s="53"/>
      <c r="AM67" s="53"/>
      <c r="AN67" s="53"/>
      <c r="AO67" s="53"/>
      <c r="AP67" s="53"/>
      <c r="AQ67" s="53"/>
      <c r="AR67" s="53"/>
      <c r="AS67" s="193"/>
      <c r="AT67" s="193"/>
      <c r="AU67" s="193"/>
      <c r="AV67" s="193"/>
      <c r="AW67" s="193"/>
      <c r="AX67" s="193"/>
      <c r="AY67" s="193"/>
      <c r="AZ67" s="193"/>
      <c r="BA67" s="193"/>
      <c r="BB67" s="193"/>
      <c r="BC67" s="193"/>
      <c r="BD67" s="193"/>
      <c r="BE67" s="193"/>
      <c r="BF67" s="193"/>
      <c r="BG67" s="193"/>
      <c r="BH67" s="193"/>
      <c r="BI67" s="193"/>
      <c r="BJ67" s="193"/>
      <c r="BK67" s="193"/>
      <c r="BL67" s="193"/>
      <c r="BM67" s="193"/>
      <c r="BN67" s="193"/>
      <c r="BO67" s="193"/>
      <c r="BP67" s="193"/>
      <c r="BQ67" s="193"/>
      <c r="BR67" s="193"/>
      <c r="BS67" s="193"/>
      <c r="BT67" s="193"/>
      <c r="BU67" s="193"/>
      <c r="BV67" s="193"/>
      <c r="BW67" s="193"/>
      <c r="BX67" s="193"/>
      <c r="BY67" s="193"/>
      <c r="BZ67" s="193"/>
      <c r="CA67" s="193"/>
      <c r="CB67" s="193"/>
      <c r="CC67" s="193"/>
      <c r="CD67" s="193"/>
      <c r="CE67" s="193"/>
      <c r="CF67" s="193"/>
      <c r="CG67" s="193"/>
      <c r="CH67" s="193"/>
      <c r="CI67" s="193"/>
      <c r="CJ67" s="193"/>
      <c r="CK67" s="193"/>
      <c r="CL67" s="193"/>
      <c r="CM67" s="193"/>
      <c r="CN67" s="193"/>
      <c r="CO67" s="193"/>
      <c r="CP67" s="193"/>
      <c r="CQ67" s="193"/>
    </row>
    <row r="68" spans="1:95" s="61" customFormat="1" ht="14.25" customHeight="1">
      <c r="B68" s="55"/>
      <c r="C68" s="56" t="s">
        <v>133</v>
      </c>
      <c r="D68" s="59"/>
      <c r="E68" s="59"/>
      <c r="F68" s="59"/>
      <c r="G68" s="59"/>
      <c r="H68" s="59"/>
      <c r="I68" s="59"/>
      <c r="J68" s="59"/>
      <c r="K68" s="59"/>
      <c r="L68" s="59"/>
      <c r="M68" s="54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60"/>
      <c r="AE68" s="60"/>
      <c r="AF68" s="60"/>
      <c r="AG68" s="60"/>
      <c r="AH68" s="60"/>
      <c r="AI68" s="60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  <c r="CL68" s="53"/>
      <c r="CM68" s="53"/>
      <c r="CN68" s="53"/>
      <c r="CO68" s="53"/>
      <c r="CP68" s="53"/>
      <c r="CQ68" s="53"/>
    </row>
    <row r="69" spans="1:95" s="53" customFormat="1" ht="21.75" customHeight="1">
      <c r="A69" s="61"/>
      <c r="B69" s="57"/>
      <c r="C69" s="58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330"/>
      <c r="AE69" s="330"/>
      <c r="AF69" s="203"/>
      <c r="AG69" s="358"/>
      <c r="AH69" s="358"/>
      <c r="AI69" s="203"/>
    </row>
    <row r="70" spans="1:95" ht="26.25">
      <c r="A70" s="61"/>
      <c r="B70" s="62"/>
      <c r="C70" s="63" t="s">
        <v>134</v>
      </c>
      <c r="M70" s="54"/>
    </row>
    <row r="71" spans="1:95">
      <c r="M71" s="54"/>
    </row>
    <row r="72" spans="1:95">
      <c r="M72" s="54"/>
    </row>
    <row r="73" spans="1:95">
      <c r="M73" s="54"/>
    </row>
    <row r="74" spans="1:95">
      <c r="M74" s="54"/>
    </row>
    <row r="75" spans="1:95">
      <c r="M75" s="54"/>
    </row>
    <row r="76" spans="1:95">
      <c r="M76" s="54"/>
    </row>
    <row r="77" spans="1:95">
      <c r="M77" s="54"/>
    </row>
    <row r="78" spans="1:95">
      <c r="M78" s="54"/>
    </row>
    <row r="79" spans="1:95">
      <c r="M79" s="54"/>
    </row>
    <row r="80" spans="1:95">
      <c r="M80" s="54"/>
    </row>
  </sheetData>
  <mergeCells count="19">
    <mergeCell ref="H1:K1"/>
    <mergeCell ref="D2:AC3"/>
    <mergeCell ref="B2:B3"/>
    <mergeCell ref="C2:C3"/>
    <mergeCell ref="B53:AC53"/>
    <mergeCell ref="B40:AC40"/>
    <mergeCell ref="B33:AC33"/>
    <mergeCell ref="B50:AC50"/>
    <mergeCell ref="AD2:AD3"/>
    <mergeCell ref="AR2:AR3"/>
    <mergeCell ref="A10:A16"/>
    <mergeCell ref="A23:A31"/>
    <mergeCell ref="B18:AC18"/>
    <mergeCell ref="B5:AC5"/>
    <mergeCell ref="AI2:AI3"/>
    <mergeCell ref="AF2:AF3"/>
    <mergeCell ref="AE2:AE3"/>
    <mergeCell ref="AG2:AG3"/>
    <mergeCell ref="AH2:AH3"/>
  </mergeCells>
  <phoneticPr fontId="2" type="noConversion"/>
  <printOptions horizontalCentered="1" verticalCentered="1"/>
  <pageMargins left="0" right="0" top="0" bottom="0.39370078740157483" header="0" footer="0"/>
  <pageSetup paperSize="9" scale="28" fitToHeight="0" orientation="landscape" r:id="rId1"/>
  <headerFooter alignWithMargins="0">
    <oddHeader>&amp;C&amp;"Book Antiqua,Έντονα"&amp;26ΕΝΔΕΙΚΤΙΚΟΣ ΤΙΜΟΚΑΤΑΛΟΓΟΣ ΛΙΑΝΙΚΩΝ ΠΩΛΗΣΕΩΝ ΟΧΗΜΑΤΩΝ</oddHeader>
    <oddFooter>&amp;L&amp;28ΑΟΥΤΟ ΝΤΗΛ Π. &amp; Ρ. ΔΑΒΑΡΗ Α.Β.Ε.Ε.&amp;R&amp;22Ο παρών τιμοκατάλογος καταργεί κάθε προηγούμενο - Σελίς  &amp;P / &amp;N</oddFooter>
  </headerFooter>
  <rowBreaks count="1" manualBreakCount="1">
    <brk id="32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E73"/>
  <sheetViews>
    <sheetView tabSelected="1" topLeftCell="A37" zoomScale="60" zoomScaleNormal="60" workbookViewId="0">
      <selection activeCell="A43" sqref="A43:D48"/>
    </sheetView>
  </sheetViews>
  <sheetFormatPr defaultRowHeight="12.75"/>
  <cols>
    <col min="1" max="1" width="22.7109375" style="2" customWidth="1"/>
    <col min="2" max="2" width="113.42578125" style="1" customWidth="1"/>
    <col min="3" max="3" width="22.42578125" style="2" customWidth="1"/>
    <col min="4" max="4" width="117" style="74" bestFit="1" customWidth="1"/>
    <col min="5" max="5" width="52.5703125" style="74" bestFit="1" customWidth="1"/>
    <col min="6" max="6" width="10" style="74" customWidth="1"/>
    <col min="7" max="8" width="9.140625" style="74"/>
    <col min="9" max="9" width="9.42578125" style="74" bestFit="1" customWidth="1"/>
    <col min="10" max="10" width="9.140625" style="74"/>
    <col min="11" max="11" width="15.7109375" style="74" customWidth="1"/>
    <col min="12" max="22" width="9.7109375" style="74" customWidth="1"/>
    <col min="23" max="16384" width="9.140625" style="74"/>
  </cols>
  <sheetData>
    <row r="1" spans="1:31" ht="33.75" customHeight="1" thickBot="1">
      <c r="A1" s="445" t="s">
        <v>18</v>
      </c>
      <c r="B1" s="446"/>
      <c r="C1" s="446"/>
      <c r="D1" s="447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9"/>
      <c r="X1" s="69"/>
      <c r="Y1" s="69"/>
      <c r="Z1" s="69"/>
      <c r="AA1" s="70"/>
      <c r="AB1" s="71"/>
      <c r="AC1" s="71"/>
      <c r="AD1" s="72"/>
      <c r="AE1" s="73"/>
    </row>
    <row r="2" spans="1:31" ht="22.5" customHeight="1">
      <c r="A2" s="75"/>
      <c r="C2" s="76"/>
      <c r="D2" s="71"/>
      <c r="E2" s="71"/>
      <c r="F2" s="71"/>
      <c r="G2" s="71"/>
      <c r="H2" s="71"/>
      <c r="I2" s="71"/>
      <c r="J2" s="71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8"/>
      <c r="AA2" s="70"/>
      <c r="AB2" s="71"/>
      <c r="AC2" s="71"/>
      <c r="AD2" s="72"/>
      <c r="AE2" s="73"/>
    </row>
    <row r="3" spans="1:31" ht="32.25" customHeight="1">
      <c r="A3" s="79" t="s">
        <v>33</v>
      </c>
      <c r="B3" s="80" t="s">
        <v>83</v>
      </c>
      <c r="C3" s="79" t="s">
        <v>13</v>
      </c>
      <c r="D3" s="80" t="s">
        <v>84</v>
      </c>
      <c r="E3" s="81"/>
      <c r="F3" s="81"/>
      <c r="G3" s="81"/>
      <c r="H3" s="81"/>
      <c r="I3" s="81"/>
      <c r="J3" s="8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82"/>
      <c r="X3" s="83"/>
      <c r="Y3" s="84"/>
      <c r="Z3" s="71"/>
      <c r="AA3" s="71"/>
      <c r="AB3" s="71"/>
      <c r="AC3" s="71"/>
      <c r="AD3" s="72"/>
      <c r="AE3" s="73"/>
    </row>
    <row r="4" spans="1:31" ht="32.25" customHeight="1">
      <c r="A4" s="79" t="s">
        <v>21</v>
      </c>
      <c r="B4" s="80" t="s">
        <v>44</v>
      </c>
      <c r="C4" s="85" t="s">
        <v>46</v>
      </c>
      <c r="D4" s="80" t="s">
        <v>86</v>
      </c>
      <c r="E4" s="81"/>
      <c r="F4" s="81"/>
      <c r="G4" s="81"/>
      <c r="H4" s="81"/>
      <c r="I4" s="81"/>
      <c r="J4" s="8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82"/>
      <c r="X4" s="83"/>
      <c r="Y4" s="84"/>
      <c r="Z4" s="71"/>
      <c r="AA4" s="71"/>
      <c r="AB4" s="71"/>
      <c r="AC4" s="71"/>
      <c r="AD4" s="72"/>
      <c r="AE4" s="73"/>
    </row>
    <row r="5" spans="1:31" ht="32.25" customHeight="1">
      <c r="A5" s="79" t="s">
        <v>85</v>
      </c>
      <c r="B5" s="80" t="s">
        <v>122</v>
      </c>
      <c r="C5" s="86" t="s">
        <v>65</v>
      </c>
      <c r="D5" s="87" t="s">
        <v>87</v>
      </c>
      <c r="E5" s="81"/>
      <c r="F5" s="81"/>
      <c r="G5" s="81"/>
      <c r="H5" s="81"/>
      <c r="I5" s="81"/>
      <c r="J5" s="8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82"/>
      <c r="X5" s="83"/>
      <c r="Y5" s="84"/>
      <c r="Z5" s="71"/>
      <c r="AA5" s="71"/>
      <c r="AB5" s="71"/>
      <c r="AC5" s="71"/>
      <c r="AD5" s="72"/>
      <c r="AE5" s="73"/>
    </row>
    <row r="6" spans="1:31" ht="32.25" customHeight="1">
      <c r="A6" s="79" t="s">
        <v>34</v>
      </c>
      <c r="B6" s="80" t="s">
        <v>20</v>
      </c>
      <c r="C6" s="85" t="s">
        <v>66</v>
      </c>
      <c r="D6" s="80" t="s">
        <v>168</v>
      </c>
      <c r="E6" s="81"/>
      <c r="F6" s="81"/>
      <c r="G6" s="81"/>
      <c r="H6" s="81"/>
      <c r="I6" s="81"/>
      <c r="J6" s="8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82"/>
      <c r="X6" s="83"/>
      <c r="Y6" s="84"/>
      <c r="Z6" s="71"/>
      <c r="AA6" s="71"/>
      <c r="AB6" s="71"/>
      <c r="AC6" s="71"/>
      <c r="AD6" s="72"/>
      <c r="AE6" s="73"/>
    </row>
    <row r="7" spans="1:31" ht="32.25" customHeight="1">
      <c r="A7" s="79" t="s">
        <v>22</v>
      </c>
      <c r="B7" s="80" t="s">
        <v>23</v>
      </c>
      <c r="C7" s="85" t="s">
        <v>4</v>
      </c>
      <c r="D7" s="80" t="s">
        <v>124</v>
      </c>
      <c r="E7" s="81"/>
      <c r="F7" s="81"/>
      <c r="G7" s="81"/>
      <c r="H7" s="81"/>
      <c r="I7" s="81"/>
      <c r="J7" s="8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82"/>
      <c r="X7" s="83"/>
      <c r="Y7" s="84"/>
      <c r="Z7" s="71"/>
      <c r="AA7" s="71"/>
      <c r="AB7" s="71"/>
      <c r="AC7" s="71"/>
      <c r="AD7" s="72"/>
      <c r="AE7" s="73"/>
    </row>
    <row r="8" spans="1:31" ht="32.25" customHeight="1">
      <c r="A8" s="88" t="s">
        <v>40</v>
      </c>
      <c r="B8" s="89" t="s">
        <v>42</v>
      </c>
      <c r="C8" s="85" t="s">
        <v>147</v>
      </c>
      <c r="D8" s="80" t="s">
        <v>148</v>
      </c>
      <c r="E8" s="81"/>
      <c r="F8" s="81"/>
      <c r="G8" s="81"/>
      <c r="H8" s="81"/>
      <c r="I8" s="81"/>
      <c r="J8" s="8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82"/>
      <c r="X8" s="83"/>
      <c r="Y8" s="84"/>
      <c r="Z8" s="71"/>
      <c r="AA8" s="71"/>
      <c r="AB8" s="71"/>
      <c r="AC8" s="71"/>
      <c r="AD8" s="72"/>
      <c r="AE8" s="73"/>
    </row>
    <row r="9" spans="1:31" ht="32.25" customHeight="1">
      <c r="A9" s="79" t="s">
        <v>59</v>
      </c>
      <c r="B9" s="80" t="s">
        <v>88</v>
      </c>
      <c r="C9" s="79" t="s">
        <v>45</v>
      </c>
      <c r="D9" s="80" t="s">
        <v>167</v>
      </c>
      <c r="E9" s="81"/>
      <c r="F9" s="81"/>
      <c r="G9" s="81"/>
      <c r="H9" s="81"/>
      <c r="I9" s="81"/>
      <c r="J9" s="8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90"/>
      <c r="X9" s="71"/>
      <c r="Y9" s="71"/>
      <c r="Z9" s="71"/>
      <c r="AA9" s="71"/>
      <c r="AB9" s="71"/>
      <c r="AC9" s="71"/>
      <c r="AD9" s="72"/>
      <c r="AE9" s="73"/>
    </row>
    <row r="10" spans="1:31" ht="32.25" customHeight="1">
      <c r="A10" s="85" t="s">
        <v>68</v>
      </c>
      <c r="B10" s="80" t="s">
        <v>91</v>
      </c>
      <c r="C10" s="85" t="s">
        <v>100</v>
      </c>
      <c r="D10" s="80" t="s">
        <v>101</v>
      </c>
      <c r="E10" s="81"/>
      <c r="F10" s="81"/>
      <c r="G10" s="81"/>
      <c r="H10" s="81"/>
      <c r="I10" s="81"/>
      <c r="J10" s="8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90"/>
      <c r="X10" s="71"/>
      <c r="Y10" s="71"/>
      <c r="Z10" s="71"/>
      <c r="AA10" s="71"/>
      <c r="AB10" s="71"/>
      <c r="AC10" s="71"/>
      <c r="AD10" s="72"/>
      <c r="AE10" s="73"/>
    </row>
    <row r="11" spans="1:31" ht="32.25" customHeight="1">
      <c r="A11" s="85" t="s">
        <v>51</v>
      </c>
      <c r="B11" s="80" t="s">
        <v>29</v>
      </c>
      <c r="C11" s="85" t="s">
        <v>89</v>
      </c>
      <c r="D11" s="80" t="s">
        <v>184</v>
      </c>
      <c r="E11" s="81"/>
      <c r="F11" s="81"/>
      <c r="G11" s="81"/>
      <c r="H11" s="81"/>
      <c r="I11" s="81"/>
      <c r="J11" s="8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90"/>
      <c r="X11" s="71"/>
      <c r="Y11" s="71"/>
      <c r="Z11" s="71"/>
      <c r="AA11" s="71"/>
      <c r="AB11" s="71"/>
      <c r="AC11" s="71"/>
      <c r="AD11" s="72"/>
      <c r="AE11" s="73"/>
    </row>
    <row r="12" spans="1:31" ht="32.25" customHeight="1">
      <c r="A12" s="85" t="s">
        <v>97</v>
      </c>
      <c r="B12" s="80" t="s">
        <v>98</v>
      </c>
      <c r="C12" s="85" t="s">
        <v>90</v>
      </c>
      <c r="D12" s="80" t="s">
        <v>162</v>
      </c>
      <c r="F12" s="81"/>
      <c r="G12" s="81"/>
      <c r="H12" s="81"/>
      <c r="I12" s="81"/>
      <c r="J12" s="8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90"/>
      <c r="X12" s="71"/>
      <c r="Y12" s="71"/>
      <c r="Z12" s="71"/>
      <c r="AA12" s="71"/>
      <c r="AB12" s="71"/>
      <c r="AC12" s="71"/>
      <c r="AD12" s="72"/>
      <c r="AE12" s="73"/>
    </row>
    <row r="13" spans="1:31" ht="32.25" customHeight="1">
      <c r="A13" s="85" t="s">
        <v>93</v>
      </c>
      <c r="B13" s="80" t="s">
        <v>94</v>
      </c>
      <c r="C13" s="85" t="s">
        <v>49</v>
      </c>
      <c r="D13" s="80" t="s">
        <v>92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90"/>
      <c r="X13" s="71"/>
      <c r="Y13" s="71"/>
      <c r="Z13" s="71"/>
      <c r="AA13" s="71"/>
      <c r="AB13" s="71"/>
      <c r="AC13" s="71"/>
      <c r="AD13" s="72"/>
      <c r="AE13" s="73"/>
    </row>
    <row r="14" spans="1:31" ht="32.25" customHeight="1">
      <c r="A14" s="85" t="s">
        <v>60</v>
      </c>
      <c r="B14" s="80" t="s">
        <v>128</v>
      </c>
      <c r="C14" s="79" t="s">
        <v>95</v>
      </c>
      <c r="D14" s="80" t="s">
        <v>96</v>
      </c>
      <c r="E14" s="81"/>
      <c r="F14" s="81"/>
      <c r="G14" s="81"/>
      <c r="H14" s="81"/>
      <c r="I14" s="81"/>
      <c r="J14" s="8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90"/>
      <c r="X14" s="71"/>
      <c r="Y14" s="71"/>
      <c r="Z14" s="71"/>
      <c r="AA14" s="71"/>
      <c r="AB14" s="71"/>
      <c r="AC14" s="71"/>
      <c r="AD14" s="72"/>
      <c r="AE14" s="73"/>
    </row>
    <row r="15" spans="1:31" ht="32.25" customHeight="1">
      <c r="A15" s="85" t="s">
        <v>102</v>
      </c>
      <c r="B15" s="80" t="s">
        <v>103</v>
      </c>
      <c r="C15" s="79" t="s">
        <v>43</v>
      </c>
      <c r="D15" s="80" t="s">
        <v>99</v>
      </c>
      <c r="E15" s="81"/>
      <c r="F15" s="81"/>
      <c r="G15" s="81"/>
      <c r="H15" s="81"/>
      <c r="I15" s="81"/>
      <c r="J15" s="8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82"/>
      <c r="X15" s="83"/>
      <c r="Y15" s="84"/>
      <c r="Z15" s="71"/>
      <c r="AA15" s="71"/>
      <c r="AB15" s="71"/>
      <c r="AC15" s="71"/>
      <c r="AD15" s="72"/>
      <c r="AE15" s="73"/>
    </row>
    <row r="16" spans="1:31" ht="32.25" customHeight="1">
      <c r="A16" s="79" t="s">
        <v>57</v>
      </c>
      <c r="B16" s="80" t="s">
        <v>119</v>
      </c>
      <c r="C16" s="85" t="s">
        <v>123</v>
      </c>
      <c r="D16" s="80" t="s">
        <v>25</v>
      </c>
      <c r="E16" s="81"/>
      <c r="F16" s="81"/>
      <c r="G16" s="81"/>
      <c r="H16" s="81"/>
      <c r="I16" s="81"/>
      <c r="J16" s="8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82"/>
      <c r="X16" s="83"/>
      <c r="Y16" s="84"/>
      <c r="Z16" s="71"/>
      <c r="AA16" s="71"/>
      <c r="AB16" s="71"/>
      <c r="AC16" s="71"/>
      <c r="AD16" s="72"/>
      <c r="AE16" s="73"/>
    </row>
    <row r="17" spans="1:31" ht="32.25" customHeight="1">
      <c r="A17" s="85" t="s">
        <v>53</v>
      </c>
      <c r="B17" s="80" t="s">
        <v>105</v>
      </c>
      <c r="C17" s="79" t="s">
        <v>104</v>
      </c>
      <c r="D17" s="80" t="s">
        <v>41</v>
      </c>
      <c r="E17" s="81"/>
      <c r="F17" s="81"/>
      <c r="G17" s="81"/>
      <c r="H17" s="81"/>
      <c r="I17" s="81"/>
      <c r="J17" s="8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82"/>
      <c r="X17" s="83"/>
      <c r="Y17" s="84"/>
      <c r="Z17" s="71"/>
      <c r="AA17" s="71"/>
      <c r="AB17" s="71"/>
      <c r="AC17" s="71"/>
      <c r="AD17" s="72"/>
      <c r="AE17" s="73"/>
    </row>
    <row r="18" spans="1:31" ht="32.25" customHeight="1">
      <c r="A18" s="85" t="s">
        <v>9</v>
      </c>
      <c r="B18" s="80" t="s">
        <v>131</v>
      </c>
      <c r="C18" s="85" t="s">
        <v>71</v>
      </c>
      <c r="D18" s="80" t="s">
        <v>132</v>
      </c>
      <c r="E18" s="81"/>
      <c r="F18" s="81"/>
      <c r="G18" s="81"/>
      <c r="H18" s="81"/>
      <c r="I18" s="81"/>
      <c r="J18" s="8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82"/>
      <c r="X18" s="83"/>
      <c r="Y18" s="84"/>
      <c r="Z18" s="71"/>
      <c r="AA18" s="71"/>
      <c r="AB18" s="71"/>
      <c r="AC18" s="71"/>
      <c r="AD18" s="72"/>
      <c r="AE18" s="73"/>
    </row>
    <row r="19" spans="1:31" ht="32.25" customHeight="1">
      <c r="A19" s="449" t="s">
        <v>135</v>
      </c>
      <c r="B19" s="448" t="s">
        <v>186</v>
      </c>
      <c r="C19" s="79" t="s">
        <v>3</v>
      </c>
      <c r="D19" s="80" t="s">
        <v>106</v>
      </c>
      <c r="E19" s="81"/>
      <c r="F19" s="81"/>
      <c r="G19" s="81"/>
      <c r="H19" s="81"/>
      <c r="I19" s="81"/>
      <c r="J19" s="8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82"/>
      <c r="X19" s="83"/>
      <c r="Y19" s="84"/>
      <c r="Z19" s="71"/>
      <c r="AA19" s="71"/>
      <c r="AB19" s="71"/>
      <c r="AC19" s="71"/>
      <c r="AD19" s="72"/>
      <c r="AE19" s="73"/>
    </row>
    <row r="20" spans="1:31" ht="32.25" customHeight="1">
      <c r="A20" s="449"/>
      <c r="B20" s="448"/>
      <c r="C20" s="85" t="s">
        <v>121</v>
      </c>
      <c r="D20" s="80" t="s">
        <v>120</v>
      </c>
      <c r="E20" s="81"/>
      <c r="F20" s="81"/>
      <c r="G20" s="81"/>
      <c r="H20" s="81"/>
      <c r="I20" s="81"/>
      <c r="J20" s="8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82"/>
      <c r="X20" s="83"/>
      <c r="Y20" s="84"/>
      <c r="Z20" s="71"/>
      <c r="AA20" s="71"/>
      <c r="AB20" s="71"/>
      <c r="AC20" s="71"/>
      <c r="AD20" s="72"/>
      <c r="AE20" s="73"/>
    </row>
    <row r="21" spans="1:31" ht="37.5" customHeight="1">
      <c r="A21" s="450" t="s">
        <v>135</v>
      </c>
      <c r="B21" s="452" t="s">
        <v>187</v>
      </c>
      <c r="C21" s="85" t="s">
        <v>151</v>
      </c>
      <c r="D21" s="80" t="s">
        <v>152</v>
      </c>
      <c r="E21" s="81"/>
      <c r="F21" s="81"/>
      <c r="G21" s="81"/>
      <c r="H21" s="81"/>
      <c r="I21" s="81"/>
      <c r="J21" s="8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82"/>
      <c r="X21" s="83"/>
      <c r="Y21" s="84"/>
      <c r="Z21" s="71"/>
      <c r="AA21" s="71"/>
      <c r="AB21" s="71"/>
      <c r="AC21" s="71"/>
      <c r="AD21" s="72"/>
      <c r="AE21" s="73"/>
    </row>
    <row r="22" spans="1:31" ht="36.75" customHeight="1">
      <c r="A22" s="451"/>
      <c r="B22" s="453"/>
      <c r="C22" s="79" t="s">
        <v>52</v>
      </c>
      <c r="D22" s="80" t="s">
        <v>32</v>
      </c>
      <c r="E22" s="81"/>
      <c r="F22" s="81"/>
      <c r="G22" s="81"/>
      <c r="H22" s="81"/>
      <c r="I22" s="81"/>
      <c r="J22" s="8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82"/>
      <c r="X22" s="83"/>
      <c r="Y22" s="84"/>
      <c r="Z22" s="71"/>
      <c r="AA22" s="71"/>
      <c r="AB22" s="71"/>
      <c r="AC22" s="71"/>
      <c r="AD22" s="72"/>
      <c r="AE22" s="73"/>
    </row>
    <row r="23" spans="1:31" ht="34.5" customHeight="1">
      <c r="A23" s="85" t="s">
        <v>10</v>
      </c>
      <c r="B23" s="80" t="s">
        <v>164</v>
      </c>
      <c r="C23" s="79" t="s">
        <v>144</v>
      </c>
      <c r="D23" s="80" t="s">
        <v>145</v>
      </c>
      <c r="E23" s="81"/>
      <c r="F23" s="81"/>
      <c r="G23" s="81"/>
      <c r="H23" s="81"/>
      <c r="I23" s="81"/>
      <c r="J23" s="8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82"/>
      <c r="X23" s="83"/>
      <c r="Y23" s="84"/>
      <c r="Z23" s="71"/>
      <c r="AA23" s="71"/>
      <c r="AB23" s="71"/>
      <c r="AC23" s="71"/>
      <c r="AD23" s="72"/>
      <c r="AE23" s="73"/>
    </row>
    <row r="24" spans="1:31" ht="32.25" customHeight="1">
      <c r="A24" s="85" t="s">
        <v>181</v>
      </c>
      <c r="B24" s="80" t="s">
        <v>185</v>
      </c>
      <c r="C24" s="85" t="s">
        <v>12</v>
      </c>
      <c r="D24" s="80" t="s">
        <v>107</v>
      </c>
      <c r="E24" s="81"/>
      <c r="F24" s="81"/>
      <c r="G24" s="81"/>
      <c r="H24" s="81"/>
      <c r="I24" s="81"/>
      <c r="J24" s="8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82"/>
      <c r="X24" s="83"/>
      <c r="Y24" s="84"/>
      <c r="Z24" s="71"/>
      <c r="AA24" s="71"/>
      <c r="AB24" s="71"/>
      <c r="AC24" s="71"/>
      <c r="AD24" s="72"/>
      <c r="AE24" s="73"/>
    </row>
    <row r="25" spans="1:31" ht="32.25" customHeight="1">
      <c r="A25" s="85" t="s">
        <v>108</v>
      </c>
      <c r="B25" s="80" t="s">
        <v>109</v>
      </c>
      <c r="C25" s="85" t="s">
        <v>14</v>
      </c>
      <c r="D25" s="80" t="s">
        <v>31</v>
      </c>
      <c r="E25" s="81"/>
      <c r="F25" s="81"/>
      <c r="G25" s="81"/>
      <c r="H25" s="81"/>
      <c r="I25" s="81"/>
      <c r="J25" s="8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82"/>
      <c r="X25" s="83"/>
      <c r="Y25" s="84"/>
      <c r="Z25" s="71"/>
      <c r="AA25" s="71"/>
      <c r="AB25" s="71"/>
      <c r="AC25" s="71"/>
      <c r="AD25" s="72"/>
      <c r="AE25" s="73"/>
    </row>
    <row r="26" spans="1:31" ht="32.25" customHeight="1">
      <c r="A26" s="79" t="s">
        <v>37</v>
      </c>
      <c r="B26" s="80" t="s">
        <v>125</v>
      </c>
      <c r="C26" s="85" t="s">
        <v>110</v>
      </c>
      <c r="D26" s="80" t="s">
        <v>111</v>
      </c>
      <c r="E26" s="81"/>
      <c r="F26" s="81"/>
      <c r="G26" s="81"/>
      <c r="H26" s="81"/>
      <c r="I26" s="81"/>
      <c r="J26" s="8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82"/>
      <c r="X26" s="83"/>
      <c r="Y26" s="84"/>
      <c r="Z26" s="71"/>
      <c r="AA26" s="71"/>
      <c r="AB26" s="71"/>
      <c r="AC26" s="71"/>
      <c r="AD26" s="72"/>
      <c r="AE26" s="73"/>
    </row>
    <row r="27" spans="1:31" ht="18.75">
      <c r="A27" s="79" t="s">
        <v>11</v>
      </c>
      <c r="B27" s="80" t="s">
        <v>26</v>
      </c>
      <c r="C27" s="85" t="s">
        <v>50</v>
      </c>
      <c r="D27" s="80" t="s">
        <v>72</v>
      </c>
      <c r="E27" s="81"/>
      <c r="F27" s="81"/>
      <c r="G27" s="81"/>
      <c r="H27" s="81"/>
      <c r="I27" s="81"/>
      <c r="J27" s="8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82"/>
      <c r="X27" s="83"/>
      <c r="Y27" s="84"/>
      <c r="Z27" s="71"/>
      <c r="AA27" s="71"/>
      <c r="AB27" s="71"/>
      <c r="AC27" s="71"/>
      <c r="AD27" s="72"/>
      <c r="AE27" s="73"/>
    </row>
    <row r="28" spans="1:31" ht="59.25" customHeight="1">
      <c r="A28" s="79" t="s">
        <v>6</v>
      </c>
      <c r="B28" s="80" t="s">
        <v>24</v>
      </c>
      <c r="C28" s="85" t="s">
        <v>150</v>
      </c>
      <c r="D28" s="80" t="s">
        <v>153</v>
      </c>
      <c r="E28" s="81"/>
      <c r="F28" s="81"/>
      <c r="G28" s="81"/>
      <c r="H28" s="81"/>
      <c r="I28" s="81"/>
      <c r="J28" s="8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82"/>
      <c r="X28" s="83"/>
      <c r="Y28" s="84"/>
      <c r="Z28" s="71"/>
      <c r="AA28" s="71"/>
      <c r="AB28" s="71"/>
      <c r="AC28" s="71"/>
      <c r="AD28" s="72"/>
      <c r="AE28" s="73"/>
    </row>
    <row r="29" spans="1:31" ht="33" customHeight="1">
      <c r="A29" s="79" t="s">
        <v>130</v>
      </c>
      <c r="B29" s="80" t="s">
        <v>113</v>
      </c>
      <c r="C29" s="85" t="s">
        <v>159</v>
      </c>
      <c r="D29" s="80" t="s">
        <v>160</v>
      </c>
      <c r="E29" s="81"/>
      <c r="F29" s="81"/>
      <c r="G29" s="81"/>
      <c r="H29" s="81"/>
      <c r="I29" s="81"/>
      <c r="J29" s="8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82"/>
      <c r="X29" s="83"/>
      <c r="Y29" s="84"/>
      <c r="Z29" s="71"/>
      <c r="AA29" s="71"/>
      <c r="AB29" s="71"/>
      <c r="AC29" s="71"/>
      <c r="AD29" s="72"/>
      <c r="AE29" s="73"/>
    </row>
    <row r="30" spans="1:31" ht="32.25" customHeight="1">
      <c r="A30" s="79" t="s">
        <v>64</v>
      </c>
      <c r="B30" s="80" t="s">
        <v>82</v>
      </c>
      <c r="C30" s="85" t="s">
        <v>47</v>
      </c>
      <c r="D30" s="80" t="s">
        <v>200</v>
      </c>
      <c r="E30" s="81"/>
      <c r="F30" s="81"/>
      <c r="G30" s="81"/>
      <c r="H30" s="81"/>
      <c r="I30" s="81"/>
      <c r="J30" s="8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82"/>
      <c r="X30" s="83"/>
      <c r="Y30" s="84"/>
      <c r="Z30" s="71"/>
      <c r="AA30" s="71"/>
      <c r="AB30" s="71"/>
      <c r="AC30" s="71"/>
      <c r="AD30" s="72"/>
      <c r="AE30" s="73"/>
    </row>
    <row r="31" spans="1:31" ht="32.25" customHeight="1">
      <c r="A31" s="79" t="s">
        <v>171</v>
      </c>
      <c r="B31" s="80" t="s">
        <v>172</v>
      </c>
      <c r="C31" s="85" t="s">
        <v>73</v>
      </c>
      <c r="D31" s="80" t="s">
        <v>173</v>
      </c>
      <c r="E31" s="81"/>
      <c r="F31" s="81"/>
      <c r="G31" s="81"/>
      <c r="H31" s="81"/>
      <c r="I31" s="81"/>
      <c r="J31" s="8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90"/>
      <c r="X31" s="71"/>
      <c r="Y31" s="71"/>
      <c r="Z31" s="71"/>
      <c r="AA31" s="71"/>
      <c r="AB31" s="71"/>
      <c r="AC31" s="71"/>
      <c r="AD31" s="72"/>
      <c r="AE31" s="73"/>
    </row>
    <row r="32" spans="1:31" ht="32.25" customHeight="1">
      <c r="A32" s="79" t="s">
        <v>61</v>
      </c>
      <c r="B32" s="80" t="s">
        <v>117</v>
      </c>
      <c r="C32" s="85" t="s">
        <v>174</v>
      </c>
      <c r="D32" s="80" t="s">
        <v>175</v>
      </c>
      <c r="E32" s="81"/>
      <c r="F32" s="81"/>
      <c r="G32" s="81"/>
      <c r="H32" s="81"/>
      <c r="I32" s="81"/>
      <c r="J32" s="8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90"/>
      <c r="X32" s="71"/>
      <c r="Y32" s="71"/>
      <c r="Z32" s="71"/>
      <c r="AA32" s="71"/>
      <c r="AB32" s="71"/>
      <c r="AC32" s="71"/>
      <c r="AD32" s="72"/>
      <c r="AE32" s="73"/>
    </row>
    <row r="33" spans="1:30" ht="32.25" customHeight="1">
      <c r="A33" s="79" t="s">
        <v>213</v>
      </c>
      <c r="B33" s="80" t="s">
        <v>214</v>
      </c>
      <c r="C33" s="190" t="s">
        <v>15</v>
      </c>
      <c r="D33" s="80" t="s">
        <v>27</v>
      </c>
    </row>
    <row r="34" spans="1:30" ht="32.25" customHeight="1">
      <c r="A34" s="79" t="s">
        <v>12</v>
      </c>
      <c r="B34" s="80" t="s">
        <v>107</v>
      </c>
      <c r="C34" s="85" t="s">
        <v>30</v>
      </c>
      <c r="D34" s="80" t="s">
        <v>112</v>
      </c>
    </row>
    <row r="35" spans="1:30" ht="32.25" customHeight="1">
      <c r="A35" s="85" t="s">
        <v>188</v>
      </c>
      <c r="B35" s="80" t="s">
        <v>141</v>
      </c>
      <c r="C35" s="85" t="s">
        <v>17</v>
      </c>
      <c r="D35" s="80" t="s">
        <v>28</v>
      </c>
    </row>
    <row r="36" spans="1:30" ht="32.25" customHeight="1">
      <c r="A36" s="85" t="s">
        <v>161</v>
      </c>
      <c r="B36" s="80" t="s">
        <v>163</v>
      </c>
      <c r="C36" s="85" t="s">
        <v>114</v>
      </c>
      <c r="D36" s="80" t="s">
        <v>115</v>
      </c>
    </row>
    <row r="37" spans="1:30" ht="37.5" customHeight="1">
      <c r="A37" s="85" t="s">
        <v>156</v>
      </c>
      <c r="B37" s="80" t="s">
        <v>155</v>
      </c>
      <c r="C37" s="85" t="s">
        <v>166</v>
      </c>
      <c r="D37" s="80" t="s">
        <v>165</v>
      </c>
    </row>
    <row r="38" spans="1:30" ht="25.5" customHeight="1">
      <c r="A38" s="85" t="s">
        <v>70</v>
      </c>
      <c r="B38" s="80" t="s">
        <v>154</v>
      </c>
      <c r="C38" s="85" t="s">
        <v>39</v>
      </c>
      <c r="D38" s="80" t="s">
        <v>116</v>
      </c>
    </row>
    <row r="39" spans="1:30" s="95" customFormat="1" ht="27" customHeight="1">
      <c r="A39" s="85" t="s">
        <v>157</v>
      </c>
      <c r="B39" s="80" t="s">
        <v>158</v>
      </c>
      <c r="C39" s="85" t="s">
        <v>48</v>
      </c>
      <c r="D39" s="80" t="s">
        <v>118</v>
      </c>
      <c r="E39" s="91"/>
      <c r="F39" s="91"/>
      <c r="G39" s="91"/>
      <c r="H39" s="91"/>
      <c r="I39" s="91"/>
      <c r="J39" s="92"/>
      <c r="K39" s="93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AC39" s="96"/>
      <c r="AD39" s="96"/>
    </row>
    <row r="40" spans="1:30" s="95" customFormat="1" ht="27" customHeight="1">
      <c r="A40" s="79" t="s">
        <v>137</v>
      </c>
      <c r="B40" s="80" t="s">
        <v>138</v>
      </c>
      <c r="C40" s="85" t="s">
        <v>140</v>
      </c>
      <c r="D40" s="80" t="s">
        <v>170</v>
      </c>
      <c r="E40" s="91"/>
      <c r="F40" s="91"/>
      <c r="G40" s="91"/>
      <c r="H40" s="91"/>
      <c r="I40" s="91"/>
      <c r="J40" s="92"/>
      <c r="K40" s="93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AC40" s="96"/>
      <c r="AD40" s="96"/>
    </row>
    <row r="41" spans="1:30" s="95" customFormat="1" ht="27" customHeight="1">
      <c r="A41" s="97"/>
      <c r="B41" s="98"/>
      <c r="C41" s="99"/>
      <c r="D41" s="100"/>
      <c r="E41" s="91"/>
      <c r="F41" s="91"/>
      <c r="G41" s="91"/>
      <c r="H41" s="91"/>
      <c r="I41" s="91"/>
      <c r="J41" s="92"/>
      <c r="AC41" s="96"/>
      <c r="AD41" s="96"/>
    </row>
    <row r="42" spans="1:30" s="102" customFormat="1" ht="27" customHeight="1">
      <c r="A42" s="97"/>
      <c r="B42" s="98"/>
      <c r="C42" s="99"/>
      <c r="D42" s="100"/>
      <c r="E42" s="101"/>
      <c r="F42" s="101"/>
      <c r="G42" s="101"/>
      <c r="H42" s="101"/>
      <c r="O42" s="103"/>
      <c r="P42" s="103"/>
    </row>
    <row r="43" spans="1:30" s="116" customFormat="1" ht="27.75" hidden="1" customHeight="1">
      <c r="A43" s="263" t="s">
        <v>146</v>
      </c>
      <c r="B43" s="111"/>
      <c r="C43" s="112"/>
      <c r="D43" s="108"/>
      <c r="E43" s="113"/>
      <c r="F43" s="113"/>
      <c r="G43" s="114"/>
      <c r="H43" s="114"/>
      <c r="I43" s="114"/>
      <c r="J43" s="114"/>
      <c r="K43" s="114"/>
      <c r="L43" s="114"/>
      <c r="M43" s="115"/>
      <c r="N43" s="115"/>
      <c r="O43" s="115"/>
      <c r="P43" s="115"/>
      <c r="Q43" s="115"/>
      <c r="R43" s="115"/>
      <c r="S43" s="114"/>
      <c r="T43" s="114"/>
    </row>
    <row r="44" spans="1:30" s="116" customFormat="1" ht="27.75" hidden="1" customHeight="1">
      <c r="A44" s="117" t="s">
        <v>189</v>
      </c>
      <c r="B44" s="114"/>
      <c r="C44" s="114"/>
      <c r="D44" s="113" t="s">
        <v>190</v>
      </c>
      <c r="E44" s="113"/>
      <c r="F44" s="113"/>
      <c r="G44" s="114"/>
      <c r="H44" s="114"/>
      <c r="I44" s="114"/>
      <c r="J44" s="114"/>
      <c r="K44" s="114"/>
      <c r="L44" s="114"/>
      <c r="M44" s="115"/>
      <c r="N44" s="115"/>
      <c r="O44" s="115"/>
      <c r="P44" s="115"/>
      <c r="Q44" s="115"/>
      <c r="R44" s="115"/>
      <c r="S44" s="114"/>
      <c r="T44" s="114"/>
    </row>
    <row r="45" spans="1:30" s="116" customFormat="1" ht="27.75" hidden="1" customHeight="1">
      <c r="A45" s="117" t="s">
        <v>191</v>
      </c>
      <c r="B45" s="114"/>
      <c r="C45" s="114"/>
      <c r="D45" s="113" t="s">
        <v>192</v>
      </c>
      <c r="E45" s="113"/>
      <c r="F45" s="113"/>
      <c r="G45" s="114"/>
      <c r="H45" s="114"/>
      <c r="I45" s="114"/>
      <c r="J45" s="114"/>
      <c r="K45" s="114"/>
      <c r="L45" s="114"/>
      <c r="M45" s="115"/>
      <c r="N45" s="115"/>
      <c r="O45" s="115"/>
      <c r="P45" s="115"/>
      <c r="Q45" s="115"/>
      <c r="R45" s="115"/>
      <c r="S45" s="114"/>
      <c r="T45" s="114"/>
    </row>
    <row r="46" spans="1:30" s="116" customFormat="1" ht="27.75" hidden="1" customHeight="1">
      <c r="A46" s="117" t="s">
        <v>193</v>
      </c>
      <c r="B46" s="114"/>
      <c r="C46" s="114"/>
      <c r="D46" s="255" t="s">
        <v>194</v>
      </c>
      <c r="E46" s="113"/>
      <c r="F46" s="113"/>
      <c r="G46" s="114"/>
      <c r="H46" s="114"/>
      <c r="I46" s="114"/>
      <c r="J46" s="114"/>
      <c r="K46" s="114"/>
      <c r="L46" s="114"/>
      <c r="M46" s="115"/>
      <c r="N46" s="115"/>
      <c r="O46" s="115"/>
      <c r="P46" s="115"/>
      <c r="Q46" s="115"/>
      <c r="R46" s="115"/>
      <c r="S46" s="114"/>
      <c r="T46" s="114"/>
    </row>
    <row r="47" spans="1:30" s="116" customFormat="1" ht="20.25" hidden="1" customHeight="1">
      <c r="A47" s="118"/>
      <c r="B47" s="119"/>
      <c r="C47" s="120"/>
      <c r="D47" s="113"/>
      <c r="E47" s="113"/>
      <c r="F47" s="113"/>
      <c r="G47" s="113"/>
      <c r="H47" s="113"/>
      <c r="I47" s="113"/>
      <c r="J47" s="113"/>
      <c r="Q47" s="115"/>
      <c r="R47" s="115"/>
      <c r="S47" s="115"/>
      <c r="T47" s="115"/>
      <c r="U47" s="115"/>
      <c r="V47" s="115"/>
      <c r="W47" s="114"/>
    </row>
    <row r="48" spans="1:30" s="106" customFormat="1" ht="20.25" hidden="1" customHeight="1" thickBot="1">
      <c r="A48" s="121"/>
      <c r="B48" s="114"/>
      <c r="C48" s="122"/>
      <c r="D48" s="113"/>
      <c r="E48" s="105"/>
      <c r="F48" s="105"/>
      <c r="G48" s="105"/>
      <c r="H48" s="105"/>
      <c r="I48" s="105"/>
      <c r="J48" s="105"/>
      <c r="Q48" s="104"/>
      <c r="R48" s="104"/>
      <c r="S48" s="104"/>
      <c r="T48" s="104"/>
      <c r="U48" s="104"/>
      <c r="V48" s="104"/>
      <c r="W48" s="107"/>
    </row>
    <row r="49" spans="1:30" s="110" customFormat="1" ht="12.75" hidden="1" customHeight="1" thickBot="1">
      <c r="A49" s="123"/>
      <c r="B49" s="124"/>
      <c r="C49" s="124"/>
      <c r="D49" s="128"/>
      <c r="E49" s="125"/>
      <c r="F49" s="125"/>
      <c r="G49" s="125"/>
      <c r="H49" s="125"/>
      <c r="I49" s="125"/>
      <c r="J49" s="125"/>
      <c r="Q49" s="126"/>
      <c r="R49" s="126"/>
      <c r="S49" s="126"/>
      <c r="T49" s="126"/>
      <c r="U49" s="126"/>
      <c r="V49" s="126"/>
      <c r="W49" s="109"/>
    </row>
    <row r="50" spans="1:30" s="110" customFormat="1" ht="12.75" hidden="1" customHeight="1">
      <c r="A50" s="127"/>
      <c r="B50" s="128"/>
      <c r="C50" s="128"/>
      <c r="D50" s="128"/>
      <c r="E50" s="125"/>
      <c r="F50" s="125"/>
      <c r="G50" s="125"/>
      <c r="H50" s="125"/>
      <c r="I50" s="125"/>
      <c r="J50" s="125"/>
      <c r="Q50" s="126"/>
      <c r="R50" s="126"/>
      <c r="S50" s="126"/>
      <c r="T50" s="126"/>
      <c r="U50" s="126"/>
      <c r="V50" s="126"/>
      <c r="W50" s="109"/>
    </row>
    <row r="51" spans="1:30" s="110" customFormat="1" ht="24" hidden="1" customHeight="1" thickBot="1">
      <c r="A51" s="127"/>
      <c r="B51" s="128"/>
      <c r="C51" s="128"/>
      <c r="D51" s="128"/>
      <c r="E51" s="126"/>
      <c r="F51" s="126"/>
      <c r="G51" s="126"/>
      <c r="H51" s="126"/>
      <c r="I51" s="126"/>
      <c r="J51" s="109"/>
    </row>
    <row r="52" spans="1:30" s="138" customFormat="1" ht="21" hidden="1" customHeight="1" thickBot="1">
      <c r="A52" s="135"/>
      <c r="B52" s="136"/>
      <c r="C52" s="129"/>
      <c r="D52" s="129"/>
      <c r="E52" s="132"/>
      <c r="F52" s="100"/>
      <c r="G52" s="100"/>
      <c r="H52" s="100"/>
      <c r="I52" s="100"/>
      <c r="J52" s="132"/>
      <c r="K52" s="137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AC52" s="139"/>
      <c r="AD52" s="139"/>
    </row>
    <row r="53" spans="1:30" s="138" customFormat="1" ht="21" hidden="1" customHeight="1">
      <c r="A53" s="140" t="s">
        <v>67</v>
      </c>
      <c r="B53" s="141"/>
      <c r="C53" s="99"/>
      <c r="D53" s="132"/>
      <c r="E53" s="132"/>
      <c r="F53" s="100"/>
      <c r="G53" s="100"/>
      <c r="H53" s="100"/>
      <c r="I53" s="100"/>
      <c r="J53" s="132"/>
      <c r="AC53" s="139"/>
      <c r="AD53" s="139"/>
    </row>
    <row r="54" spans="1:30" s="98" customFormat="1" ht="21" hidden="1" customHeight="1">
      <c r="A54" s="140"/>
      <c r="B54" s="141"/>
      <c r="C54" s="99"/>
      <c r="D54" s="132"/>
      <c r="E54" s="142"/>
      <c r="F54" s="142"/>
      <c r="G54" s="142"/>
      <c r="H54" s="142"/>
      <c r="O54" s="100"/>
      <c r="P54" s="100"/>
    </row>
    <row r="55" spans="1:30" s="147" customFormat="1" ht="21" hidden="1" customHeight="1">
      <c r="A55" s="143" t="s">
        <v>56</v>
      </c>
      <c r="B55" s="144"/>
      <c r="C55" s="145"/>
      <c r="D55" s="258" t="s">
        <v>69</v>
      </c>
      <c r="E55" s="146"/>
      <c r="F55" s="146"/>
      <c r="G55" s="146"/>
      <c r="H55" s="146"/>
      <c r="O55" s="148"/>
      <c r="P55" s="148"/>
    </row>
    <row r="56" spans="1:30" s="98" customFormat="1" ht="21" hidden="1" customHeight="1" thickBot="1">
      <c r="A56" s="149" t="s">
        <v>195</v>
      </c>
      <c r="B56" s="150"/>
      <c r="C56" s="132"/>
      <c r="D56" s="259" t="s">
        <v>75</v>
      </c>
      <c r="E56" s="146"/>
      <c r="F56" s="146"/>
      <c r="G56" s="146"/>
      <c r="H56" s="146"/>
      <c r="O56" s="100"/>
      <c r="P56" s="100"/>
    </row>
    <row r="57" spans="1:30" s="98" customFormat="1" ht="21" hidden="1" customHeight="1">
      <c r="A57" s="149" t="s">
        <v>196</v>
      </c>
      <c r="B57" s="151"/>
      <c r="C57" s="132"/>
      <c r="D57" s="259" t="s">
        <v>76</v>
      </c>
      <c r="E57" s="146"/>
      <c r="F57" s="146"/>
      <c r="G57" s="146"/>
      <c r="H57" s="146"/>
      <c r="O57" s="100"/>
      <c r="P57" s="100"/>
    </row>
    <row r="58" spans="1:30" s="98" customFormat="1" ht="21" hidden="1" customHeight="1">
      <c r="A58" s="149" t="s">
        <v>81</v>
      </c>
      <c r="B58" s="152"/>
      <c r="C58" s="132"/>
      <c r="D58" s="260" t="s">
        <v>77</v>
      </c>
      <c r="E58" s="146"/>
      <c r="F58" s="146"/>
      <c r="G58" s="146"/>
      <c r="H58" s="146"/>
      <c r="O58" s="100"/>
      <c r="P58" s="100"/>
    </row>
    <row r="59" spans="1:30" s="147" customFormat="1" ht="21" hidden="1" customHeight="1" thickBot="1">
      <c r="A59" s="153" t="s">
        <v>197</v>
      </c>
      <c r="B59" s="152"/>
      <c r="C59" s="132"/>
      <c r="D59" s="259" t="s">
        <v>78</v>
      </c>
      <c r="E59" s="261"/>
      <c r="Q59" s="154"/>
      <c r="R59" s="154"/>
      <c r="S59" s="154"/>
      <c r="T59" s="154"/>
      <c r="U59" s="154"/>
      <c r="V59" s="155"/>
      <c r="AC59" s="148"/>
      <c r="AD59" s="148"/>
    </row>
    <row r="60" spans="1:30" s="100" customFormat="1" ht="21" hidden="1" customHeight="1">
      <c r="A60" s="156"/>
      <c r="B60" s="157"/>
      <c r="C60" s="147"/>
      <c r="D60" s="261"/>
      <c r="E60" s="132"/>
      <c r="Q60" s="146"/>
      <c r="R60" s="146"/>
      <c r="S60" s="146"/>
      <c r="T60" s="146"/>
      <c r="U60" s="146"/>
      <c r="V60" s="146"/>
    </row>
    <row r="61" spans="1:30" s="145" customFormat="1" ht="20.25" hidden="1" customHeight="1">
      <c r="A61" s="158"/>
      <c r="B61" s="159"/>
      <c r="C61" s="100"/>
      <c r="D61" s="132"/>
      <c r="E61" s="160"/>
      <c r="F61" s="160"/>
      <c r="G61" s="160"/>
      <c r="H61" s="160"/>
      <c r="I61" s="160"/>
      <c r="J61" s="160"/>
      <c r="Q61" s="146"/>
      <c r="R61" s="146"/>
      <c r="S61" s="146"/>
      <c r="T61" s="146"/>
      <c r="U61" s="146"/>
      <c r="V61" s="146"/>
      <c r="W61" s="161"/>
    </row>
    <row r="62" spans="1:30" s="166" customFormat="1" ht="27.75" hidden="1" customHeight="1">
      <c r="A62" s="162"/>
      <c r="B62" s="163"/>
      <c r="C62" s="130"/>
      <c r="D62" s="160"/>
      <c r="E62" s="164"/>
      <c r="F62" s="164"/>
      <c r="G62" s="164"/>
      <c r="H62" s="164"/>
      <c r="I62" s="165"/>
    </row>
    <row r="63" spans="1:30" s="172" customFormat="1" ht="27.75" hidden="1" customHeight="1">
      <c r="A63" s="167" t="s">
        <v>79</v>
      </c>
      <c r="B63" s="168"/>
      <c r="C63" s="169"/>
      <c r="D63" s="262"/>
      <c r="E63" s="170"/>
      <c r="F63" s="170"/>
      <c r="G63" s="170"/>
      <c r="H63" s="170"/>
      <c r="I63" s="171"/>
    </row>
    <row r="64" spans="1:30" s="172" customFormat="1" ht="27.75" hidden="1" customHeight="1" thickBot="1">
      <c r="A64" s="173" t="s">
        <v>189</v>
      </c>
      <c r="B64" s="174"/>
      <c r="C64" s="175" t="s">
        <v>198</v>
      </c>
      <c r="D64" s="175"/>
      <c r="E64" s="170"/>
      <c r="F64" s="170"/>
      <c r="G64" s="170"/>
      <c r="H64" s="170"/>
      <c r="I64" s="171"/>
    </row>
    <row r="65" spans="1:23" s="172" customFormat="1" ht="27.75" hidden="1" customHeight="1">
      <c r="A65" s="173" t="s">
        <v>191</v>
      </c>
      <c r="B65" s="174"/>
      <c r="C65" s="175" t="s">
        <v>199</v>
      </c>
      <c r="D65" s="175"/>
      <c r="E65" s="170"/>
      <c r="F65" s="170"/>
      <c r="G65" s="170"/>
      <c r="H65" s="170"/>
      <c r="I65" s="171"/>
    </row>
    <row r="66" spans="1:23" s="172" customFormat="1" ht="27.75" hidden="1" customHeight="1">
      <c r="A66" s="173" t="s">
        <v>193</v>
      </c>
      <c r="B66" s="174"/>
      <c r="C66" s="176" t="s">
        <v>194</v>
      </c>
      <c r="D66" s="175"/>
      <c r="E66" s="170"/>
      <c r="F66" s="170"/>
      <c r="G66" s="170"/>
      <c r="H66" s="170"/>
      <c r="I66" s="171"/>
    </row>
    <row r="67" spans="1:23" s="172" customFormat="1" ht="20.25" hidden="1" customHeight="1">
      <c r="A67" s="177"/>
      <c r="B67" s="174"/>
      <c r="C67" s="178"/>
      <c r="D67" s="175"/>
      <c r="E67" s="175"/>
      <c r="F67" s="175"/>
      <c r="G67" s="175"/>
      <c r="H67" s="175"/>
      <c r="I67" s="175"/>
      <c r="J67" s="175"/>
      <c r="Q67" s="170"/>
      <c r="R67" s="170"/>
      <c r="S67" s="170"/>
      <c r="T67" s="170"/>
      <c r="U67" s="170"/>
      <c r="V67" s="170"/>
      <c r="W67" s="171"/>
    </row>
    <row r="68" spans="1:23" s="145" customFormat="1" ht="20.25" hidden="1" customHeight="1" thickBot="1">
      <c r="A68" s="177"/>
      <c r="B68" s="174"/>
      <c r="C68" s="179"/>
      <c r="D68" s="175"/>
      <c r="E68" s="160"/>
      <c r="F68" s="160"/>
      <c r="G68" s="160"/>
      <c r="H68" s="160"/>
      <c r="I68" s="160"/>
      <c r="J68" s="160"/>
      <c r="Q68" s="146"/>
      <c r="R68" s="146"/>
      <c r="S68" s="146"/>
      <c r="T68" s="146"/>
      <c r="U68" s="146"/>
      <c r="V68" s="146"/>
      <c r="W68" s="161"/>
    </row>
    <row r="69" spans="1:23" s="145" customFormat="1" ht="20.25" hidden="1" customHeight="1">
      <c r="A69" s="162"/>
      <c r="B69" s="163"/>
      <c r="C69" s="130"/>
      <c r="D69" s="160"/>
      <c r="E69" s="130"/>
      <c r="F69" s="130"/>
      <c r="G69" s="130"/>
      <c r="H69" s="130"/>
      <c r="I69" s="130"/>
      <c r="J69" s="130"/>
      <c r="Q69" s="142"/>
      <c r="R69" s="142"/>
      <c r="S69" s="142"/>
      <c r="T69" s="142"/>
      <c r="U69" s="142"/>
      <c r="V69" s="142"/>
      <c r="W69" s="161"/>
    </row>
    <row r="70" spans="1:23" s="145" customFormat="1" ht="20.25" hidden="1" customHeight="1">
      <c r="A70" s="180"/>
      <c r="B70" s="181"/>
      <c r="C70" s="130"/>
      <c r="D70" s="130"/>
      <c r="E70" s="130"/>
      <c r="F70" s="130"/>
      <c r="G70" s="130"/>
      <c r="H70" s="130"/>
      <c r="I70" s="130"/>
      <c r="J70" s="130"/>
      <c r="Q70" s="133"/>
      <c r="R70" s="133"/>
      <c r="S70" s="133"/>
      <c r="T70" s="133"/>
      <c r="U70" s="133"/>
      <c r="V70" s="133"/>
      <c r="W70" s="161"/>
    </row>
    <row r="71" spans="1:23" s="145" customFormat="1" ht="20.25" hidden="1" customHeight="1">
      <c r="A71" s="180"/>
      <c r="B71" s="181"/>
      <c r="C71" s="130"/>
      <c r="D71" s="130"/>
      <c r="E71" s="129"/>
      <c r="F71" s="130"/>
      <c r="G71" s="130"/>
      <c r="H71" s="130"/>
      <c r="I71" s="130"/>
      <c r="J71" s="130"/>
      <c r="Q71" s="133"/>
      <c r="R71" s="133"/>
      <c r="S71" s="133"/>
      <c r="T71" s="133"/>
      <c r="U71" s="133"/>
      <c r="V71" s="133"/>
      <c r="W71" s="161"/>
    </row>
    <row r="72" spans="1:23" s="185" customFormat="1" ht="20.25" hidden="1" customHeight="1">
      <c r="A72" s="182" t="s">
        <v>74</v>
      </c>
      <c r="B72" s="183"/>
      <c r="C72" s="129"/>
      <c r="D72" s="129"/>
      <c r="E72" s="74"/>
      <c r="F72" s="130"/>
      <c r="G72" s="130"/>
      <c r="H72" s="130"/>
      <c r="I72" s="130"/>
      <c r="J72" s="130"/>
      <c r="K72" s="132"/>
      <c r="L72" s="184"/>
      <c r="M72" s="132"/>
      <c r="N72" s="132"/>
      <c r="O72" s="132"/>
      <c r="P72" s="132"/>
      <c r="Q72" s="133"/>
      <c r="R72" s="133"/>
      <c r="S72" s="133"/>
      <c r="T72" s="133"/>
      <c r="U72" s="133"/>
      <c r="V72" s="133"/>
      <c r="W72" s="134"/>
    </row>
    <row r="73" spans="1:23" s="129" customFormat="1" ht="20.25" hidden="1" customHeight="1" thickBot="1">
      <c r="A73" s="186"/>
      <c r="B73" s="181"/>
      <c r="C73" s="2"/>
      <c r="D73" s="74"/>
      <c r="E73" s="74"/>
      <c r="F73" s="187"/>
      <c r="G73" s="187"/>
      <c r="H73" s="187"/>
      <c r="I73" s="187"/>
      <c r="J73" s="187"/>
      <c r="K73" s="130"/>
      <c r="L73" s="130"/>
      <c r="M73" s="131"/>
      <c r="N73" s="132"/>
      <c r="O73" s="132"/>
      <c r="P73" s="132"/>
      <c r="Q73" s="133"/>
      <c r="R73" s="133"/>
      <c r="S73" s="133"/>
      <c r="T73" s="133"/>
      <c r="U73" s="133"/>
      <c r="V73" s="133"/>
      <c r="W73" s="134"/>
    </row>
  </sheetData>
  <mergeCells count="5">
    <mergeCell ref="A1:D1"/>
    <mergeCell ref="B19:B20"/>
    <mergeCell ref="A19:A20"/>
    <mergeCell ref="A21:A22"/>
    <mergeCell ref="B21:B22"/>
  </mergeCells>
  <printOptions horizontalCentered="1"/>
  <pageMargins left="0.45" right="0.32" top="0.74803149606299213" bottom="0.52" header="0.31496062992125984" footer="0.31496062992125984"/>
  <pageSetup paperSize="9" scale="3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ΤΙΜΟΚΑΤΑΛΟΓΟΣ ΛΙΑΝΙΚΗΣ</vt:lpstr>
      <vt:lpstr>ΝΕΑ ΕΠΕΞΗΓΗΣΗ ΣΥΜΒΟΛΩΝ ΤΙΜΟΚΑΤ</vt:lpstr>
      <vt:lpstr>'ΝΕΑ ΕΠΕΞΗΓΗΣΗ ΣΥΜΒΟΛΩΝ ΤΙΜΟΚΑΤ'!Print_Area</vt:lpstr>
      <vt:lpstr>'ΤΙΜΟΚΑΤΑΛΟΓΟΣ ΛΙΑΝΙΚΗΣ'!Print_Area</vt:lpstr>
      <vt:lpstr>'ΤΙΜΟΚΑΤΑΛΟΓΟΣ ΛΙΑΝΙΚΗΣ'!Print_Titles</vt:lpstr>
    </vt:vector>
  </TitlesOfParts>
  <Company>P&amp;R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P&amp;R Group</dc:creator>
  <cp:lastModifiedBy>Paleologou Mary</cp:lastModifiedBy>
  <cp:lastPrinted>2016-09-07T17:04:53Z</cp:lastPrinted>
  <dcterms:created xsi:type="dcterms:W3CDTF">2004-02-26T12:02:49Z</dcterms:created>
  <dcterms:modified xsi:type="dcterms:W3CDTF">2016-09-20T15:28:06Z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